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https://fsu-my.sharepoint.com/personal/iwiedenhoever_fsu_edu/Documents/grants/grant23/SiteVisitMaterials/"/>
    </mc:Choice>
  </mc:AlternateContent>
  <xr:revisionPtr revIDLastSave="0" documentId="8_{98FDFC24-81A9-429E-BDB7-04F5F670B2EA}" xr6:coauthVersionLast="47" xr6:coauthVersionMax="47" xr10:uidLastSave="{00000000-0000-0000-0000-000000000000}"/>
  <bookViews>
    <workbookView xWindow="555" yWindow="285" windowWidth="27165" windowHeight="15555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47" i="1" l="1"/>
  <c r="R47" i="1"/>
  <c r="U47" i="1"/>
  <c r="AB47" i="1"/>
  <c r="W47" i="1"/>
  <c r="Z47" i="1"/>
  <c r="AC47" i="1"/>
  <c r="AD47" i="1"/>
  <c r="M47" i="1"/>
  <c r="L47" i="1"/>
  <c r="AK38" i="1" l="1"/>
  <c r="AK49" i="1"/>
  <c r="B42" i="1"/>
  <c r="B41" i="1"/>
  <c r="AK36" i="1" l="1"/>
  <c r="AK27" i="1"/>
  <c r="AK30" i="1"/>
  <c r="AK29" i="1"/>
  <c r="AK28" i="1"/>
  <c r="AK34" i="1"/>
  <c r="AK37" i="1"/>
  <c r="AK35" i="1"/>
  <c r="AK44" i="1"/>
  <c r="AK33" i="1"/>
  <c r="AK32" i="1"/>
  <c r="AK31" i="1"/>
  <c r="AK43" i="1"/>
  <c r="AK41" i="1" l="1"/>
  <c r="AK42" i="1"/>
  <c r="B48" i="1"/>
  <c r="C48" i="1" s="1"/>
  <c r="AK48" i="1" s="1"/>
  <c r="B47" i="1"/>
  <c r="AK47" i="1" s="1"/>
  <c r="AK20" i="1" l="1"/>
  <c r="AK19" i="1"/>
  <c r="AK15" i="1"/>
  <c r="AK12" i="1"/>
  <c r="AK5" i="1"/>
  <c r="AK6" i="1"/>
  <c r="AK7" i="1"/>
  <c r="AK8" i="1"/>
  <c r="AK9" i="1"/>
  <c r="AK4" i="1"/>
  <c r="AK24" i="1"/>
  <c r="AK16" i="1"/>
  <c r="C52" i="1"/>
  <c r="AC52" i="1"/>
  <c r="AD52" i="1"/>
  <c r="V52" i="1"/>
  <c r="AH52" i="1"/>
  <c r="S52" i="1"/>
  <c r="I52" i="1"/>
  <c r="F52" i="1"/>
  <c r="AI52" i="1"/>
  <c r="E52" i="1"/>
  <c r="R52" i="1"/>
  <c r="O52" i="1"/>
  <c r="B52" i="1"/>
  <c r="U52" i="1"/>
  <c r="AE52" i="1"/>
  <c r="J52" i="1"/>
  <c r="P52" i="1"/>
  <c r="Z52" i="1"/>
  <c r="M52" i="1"/>
  <c r="AB52" i="1"/>
  <c r="Q52" i="1"/>
  <c r="Y52" i="1"/>
  <c r="D52" i="1"/>
  <c r="W52" i="1"/>
  <c r="H52" i="1"/>
  <c r="G52" i="1"/>
  <c r="L52" i="1"/>
  <c r="N52" i="1"/>
  <c r="AA52" i="1"/>
  <c r="T52" i="1"/>
  <c r="AF52" i="1"/>
  <c r="X52" i="1"/>
  <c r="AG52" i="1"/>
  <c r="K52" i="1"/>
  <c r="AK23" i="1" l="1"/>
  <c r="AK52" i="1" s="1"/>
</calcChain>
</file>

<file path=xl/sharedStrings.xml><?xml version="1.0" encoding="utf-8"?>
<sst xmlns="http://schemas.openxmlformats.org/spreadsheetml/2006/main" count="76" uniqueCount="75">
  <si>
    <t>Budget Amount</t>
  </si>
  <si>
    <t>3.1 Operation of the J.D. Fox Laboatory</t>
  </si>
  <si>
    <t>3.2.1 Development of a tritium beam</t>
  </si>
  <si>
    <t>3.2.2 Development of a 44Ti beam</t>
  </si>
  <si>
    <t>3.3 High Resolution g-ray 
spectroscopy at FSU: Clarion-2</t>
  </si>
  <si>
    <t>3.4 Upgrades of the 
ANASEN Active-Target Detector</t>
  </si>
  <si>
    <t>3.5 Construction of the full CeBrA+SE-SPS setup for particle-g coincidence experiments</t>
  </si>
  <si>
    <t>3.6 A sub-millimeter resolution focal-plane detector for the SE-SPS</t>
  </si>
  <si>
    <t>3.7 Study of inorganic crystals for a new heavy-ion calorimeter for the S800 and HRS</t>
  </si>
  <si>
    <t>3.8 Development of the SOLARIS and custum FSU Data Acquisition Systems</t>
  </si>
  <si>
    <t>4.1 Big Bang Nucleosynthesis of 7Li studied with ANASEN and the SE-SPS</t>
  </si>
  <si>
    <t>4.3 Direct measurements of (a,p) and (p,a) reactions with ANASEN</t>
  </si>
  <si>
    <t>4.4 Measurement of the 44Ti(a,p) reaction with ENCORE at FSU</t>
  </si>
  <si>
    <t>4.5 High sensitivity spectroscopy studies with CATRiNA and CLARION-2</t>
  </si>
  <si>
    <t>4.6 Isomer contributions to stellar 
reactions studied at ANL</t>
  </si>
  <si>
    <t>4.7 Study of resonances and branching ratios for nuclear astrophysics</t>
  </si>
  <si>
    <t>5.1.1 Selected Direct Reactions populating Fully Aligned States</t>
  </si>
  <si>
    <t>5.1.2 Experimental tests of ab-initio 
nucleon-nucleon interactions</t>
  </si>
  <si>
    <t>5.1.3 High-spin g-ray spectroscopy of nuclei approaching the second island of inversion</t>
  </si>
  <si>
    <t>5.1.4 Search for g9/2 neutron strength in the N=29 isotones Ti, V, Cr, and Fe</t>
  </si>
  <si>
    <t>5.1.5 Distinguishing between f5/2 and f7/2 neutron states in 51Ti with the 49Ti(t,p)51Ti reaction</t>
  </si>
  <si>
    <t>5.1.6 Probing the collapse of the N=28 shell closure via the measurement of Mp and Mn in 42Si</t>
  </si>
  <si>
    <t>5.1.7 Collectivity in 44S studied
 at FRIB with GRETINA</t>
  </si>
  <si>
    <t>5.1.8 Study of octupole and hexadecapole collectivity in the Ge-Kr mass region at FRIB</t>
  </si>
  <si>
    <t>5.2.1 Study of dipole and near-threshold resonances in light nuclei</t>
  </si>
  <si>
    <t>5.2.2 Study of super-radiance wave functions through angular correlations</t>
  </si>
  <si>
    <t>5.2.3 Beta delayed neutron emission of extremely neutron-rich nuclei 
with Z=14-18 using the FDSi at FRIB</t>
  </si>
  <si>
    <t>5.2.4 The microscopic structure of the Pygmy Dipole Resonance (PDR)</t>
  </si>
  <si>
    <t>5.2.5 Alpha clustering and its possible implications for p-process nucleosynthesis</t>
  </si>
  <si>
    <t>BI: Graduate Education</t>
  </si>
  <si>
    <t>BI: Undergraduate Research</t>
  </si>
  <si>
    <t>BI: STEM Education Pipeline</t>
  </si>
  <si>
    <t>BI: Nuclear Science Community</t>
  </si>
  <si>
    <t>BI: Medical Physics Collaboration</t>
  </si>
  <si>
    <t>Total</t>
  </si>
  <si>
    <t>Faculty</t>
  </si>
  <si>
    <t>Sergio Almaraz-Calderon</t>
  </si>
  <si>
    <t>Paul Cottle</t>
  </si>
  <si>
    <t>Mark Spieker</t>
  </si>
  <si>
    <t>Sam Tabor</t>
  </si>
  <si>
    <t>Vandana Tripathi</t>
  </si>
  <si>
    <t>Ingo Wiedenhoever</t>
  </si>
  <si>
    <t>Postdocs</t>
  </si>
  <si>
    <t>NN</t>
  </si>
  <si>
    <t>Visiting Sci.</t>
  </si>
  <si>
    <t>Ashton Morelock (UTK)</t>
  </si>
  <si>
    <t>Ruchi Mahayan (LSU)</t>
  </si>
  <si>
    <t>Res. Sci.</t>
  </si>
  <si>
    <t>Lagy T. Baby</t>
  </si>
  <si>
    <t>Tsz-Leung (Ryan) Tang</t>
  </si>
  <si>
    <t>Tech. Staff</t>
  </si>
  <si>
    <t>Brian Schmidt</t>
  </si>
  <si>
    <t>David Spingler / NN</t>
  </si>
  <si>
    <t>Grad. St.</t>
  </si>
  <si>
    <t>Rajat Agrawal</t>
  </si>
  <si>
    <t>Samuel Ajayi</t>
  </si>
  <si>
    <t>Chris Esparza</t>
  </si>
  <si>
    <t>Dennis Houlihan</t>
  </si>
  <si>
    <t>Bryan Kelly</t>
  </si>
  <si>
    <t>Vignesh Sitaraman</t>
  </si>
  <si>
    <t>Mac Wheeler</t>
  </si>
  <si>
    <t>Catur Wibisono</t>
  </si>
  <si>
    <t>Ian Hay</t>
  </si>
  <si>
    <t>Andrew Peters</t>
  </si>
  <si>
    <t>Adam Ring</t>
  </si>
  <si>
    <t>Undergrads</t>
  </si>
  <si>
    <t>Ibrahim Kurram</t>
  </si>
  <si>
    <t>Ashley Sandrik</t>
  </si>
  <si>
    <t>Ana Pereira</t>
  </si>
  <si>
    <t>Santiago Genty</t>
  </si>
  <si>
    <t>Operations</t>
  </si>
  <si>
    <t>Travel</t>
  </si>
  <si>
    <t>Materials &amp; Supplies</t>
  </si>
  <si>
    <t>Equipment</t>
  </si>
  <si>
    <t>Totals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</si>
</sst>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sz val="9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E2F0D9"/>
        <bgColor rgb="FFFFFFCC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67">
    <xf numFmtId="0" fontId="0" fillId="0" borderId="0" xfId="0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3" fontId="1" fillId="0" borderId="1" xfId="0" applyNumberFormat="1" applyFont="1" applyBorder="1"/>
    <xf numFmtId="0" fontId="0" fillId="0" borderId="4" xfId="0" applyBorder="1"/>
    <xf numFmtId="0" fontId="0" fillId="0" borderId="6" xfId="0" applyBorder="1"/>
    <xf numFmtId="0" fontId="1" fillId="0" borderId="2" xfId="0" applyFont="1" applyBorder="1"/>
    <xf numFmtId="0" fontId="1" fillId="0" borderId="3" xfId="0" applyFont="1" applyBorder="1"/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2" xfId="0" applyFont="1" applyBorder="1" applyAlignment="1">
      <alignment textRotation="90"/>
    </xf>
    <xf numFmtId="0" fontId="1" fillId="0" borderId="12" xfId="0" applyFont="1" applyBorder="1" applyAlignment="1">
      <alignment textRotation="90"/>
    </xf>
    <xf numFmtId="44" fontId="3" fillId="0" borderId="14" xfId="1" applyFont="1" applyFill="1" applyBorder="1"/>
    <xf numFmtId="44" fontId="3" fillId="0" borderId="0" xfId="1" applyFont="1" applyFill="1" applyBorder="1"/>
    <xf numFmtId="44" fontId="1" fillId="0" borderId="1" xfId="0" applyNumberFormat="1" applyFont="1" applyBorder="1"/>
    <xf numFmtId="0" fontId="0" fillId="0" borderId="15" xfId="0" applyBorder="1"/>
    <xf numFmtId="44" fontId="4" fillId="2" borderId="0" xfId="1" applyFont="1" applyFill="1"/>
    <xf numFmtId="44" fontId="2" fillId="0" borderId="15" xfId="1" applyFont="1" applyBorder="1"/>
    <xf numFmtId="44" fontId="2" fillId="0" borderId="1" xfId="1" applyFont="1" applyBorder="1"/>
    <xf numFmtId="44" fontId="0" fillId="0" borderId="0" xfId="0" applyNumberFormat="1"/>
    <xf numFmtId="3" fontId="0" fillId="0" borderId="4" xfId="0" applyNumberFormat="1" applyBorder="1" applyAlignment="1">
      <alignment horizontal="center"/>
    </xf>
    <xf numFmtId="3" fontId="1" fillId="0" borderId="5" xfId="0" applyNumberFormat="1" applyFont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3" fontId="1" fillId="0" borderId="7" xfId="0" applyNumberFormat="1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3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3" fontId="1" fillId="0" borderId="2" xfId="2" applyNumberFormat="1" applyFont="1" applyBorder="1" applyAlignment="1">
      <alignment horizontal="center" textRotation="90"/>
    </xf>
    <xf numFmtId="3" fontId="1" fillId="0" borderId="2" xfId="2" applyNumberFormat="1" applyFont="1" applyBorder="1" applyAlignment="1">
      <alignment horizontal="center" textRotation="90" wrapText="1"/>
    </xf>
    <xf numFmtId="3" fontId="1" fillId="0" borderId="11" xfId="2" applyNumberFormat="1" applyFont="1" applyBorder="1" applyAlignment="1">
      <alignment horizontal="center" textRotation="90" wrapText="1"/>
    </xf>
    <xf numFmtId="3" fontId="1" fillId="0" borderId="0" xfId="2" applyNumberFormat="1" applyFont="1" applyAlignment="1">
      <alignment horizontal="center" textRotation="90" wrapText="1"/>
    </xf>
    <xf numFmtId="3" fontId="1" fillId="0" borderId="13" xfId="2" applyNumberFormat="1" applyFont="1" applyBorder="1" applyAlignment="1">
      <alignment horizontal="center" textRotation="90" wrapText="1"/>
    </xf>
    <xf numFmtId="3" fontId="1" fillId="0" borderId="13" xfId="2" applyNumberFormat="1" applyFont="1" applyBorder="1" applyAlignment="1">
      <alignment horizontal="center" textRotation="90"/>
    </xf>
    <xf numFmtId="3" fontId="1" fillId="0" borderId="9" xfId="2" applyNumberFormat="1" applyFont="1" applyBorder="1"/>
    <xf numFmtId="3" fontId="1" fillId="0" borderId="9" xfId="2" applyNumberFormat="1" applyFont="1" applyBorder="1" applyAlignment="1">
      <alignment horizontal="left"/>
    </xf>
    <xf numFmtId="3" fontId="1" fillId="0" borderId="9" xfId="2" applyNumberFormat="1" applyFont="1" applyBorder="1" applyAlignment="1">
      <alignment horizontal="left" wrapText="1"/>
    </xf>
    <xf numFmtId="3" fontId="1" fillId="0" borderId="4" xfId="2" applyNumberFormat="1" applyFont="1" applyBorder="1" applyAlignment="1">
      <alignment horizontal="center"/>
    </xf>
    <xf numFmtId="3" fontId="1" fillId="0" borderId="1" xfId="2" applyNumberFormat="1" applyFont="1" applyBorder="1" applyAlignment="1">
      <alignment horizontal="center"/>
    </xf>
    <xf numFmtId="3" fontId="1" fillId="0" borderId="9" xfId="2" applyNumberFormat="1" applyFont="1" applyBorder="1" applyAlignment="1">
      <alignment horizontal="center"/>
    </xf>
    <xf numFmtId="3" fontId="1" fillId="0" borderId="9" xfId="2" applyNumberFormat="1" applyFont="1" applyBorder="1" applyAlignment="1">
      <alignment horizontal="center" wrapText="1"/>
    </xf>
    <xf numFmtId="3" fontId="1" fillId="0" borderId="0" xfId="2" applyNumberFormat="1" applyFont="1" applyAlignment="1">
      <alignment horizontal="center"/>
    </xf>
    <xf numFmtId="3" fontId="1" fillId="0" borderId="1" xfId="2" applyNumberFormat="1" applyFont="1" applyBorder="1" applyAlignment="1">
      <alignment horizontal="center" wrapText="1"/>
    </xf>
    <xf numFmtId="3" fontId="1" fillId="0" borderId="15" xfId="2" applyNumberFormat="1" applyFont="1" applyBorder="1" applyAlignment="1">
      <alignment horizontal="center"/>
    </xf>
    <xf numFmtId="3" fontId="1" fillId="0" borderId="15" xfId="2" applyNumberFormat="1" applyFont="1" applyBorder="1" applyAlignment="1">
      <alignment horizontal="center" wrapText="1"/>
    </xf>
    <xf numFmtId="3" fontId="0" fillId="0" borderId="0" xfId="2" applyNumberFormat="1" applyFont="1" applyAlignment="1">
      <alignment horizontal="center"/>
    </xf>
    <xf numFmtId="3" fontId="1" fillId="0" borderId="1" xfId="1" applyNumberFormat="1" applyFont="1" applyBorder="1"/>
    <xf numFmtId="3" fontId="0" fillId="0" borderId="0" xfId="2" applyNumberFormat="1" applyFont="1"/>
    <xf numFmtId="3" fontId="1" fillId="0" borderId="0" xfId="2" applyNumberFormat="1" applyFont="1" applyAlignment="1">
      <alignment horizontal="left"/>
    </xf>
    <xf numFmtId="0" fontId="1" fillId="0" borderId="1" xfId="0" applyFont="1" applyBorder="1" applyAlignment="1">
      <alignment horizontal="left"/>
    </xf>
    <xf numFmtId="3" fontId="1" fillId="0" borderId="1" xfId="0" applyNumberFormat="1" applyFont="1" applyBorder="1" applyAlignment="1">
      <alignment horizontal="left"/>
    </xf>
    <xf numFmtId="3" fontId="0" fillId="0" borderId="1" xfId="0" applyNumberFormat="1" applyBorder="1"/>
    <xf numFmtId="3" fontId="1" fillId="0" borderId="7" xfId="0" applyNumberFormat="1" applyFont="1" applyBorder="1"/>
    <xf numFmtId="0" fontId="1" fillId="0" borderId="9" xfId="0" applyFont="1" applyBorder="1" applyAlignment="1">
      <alignment horizontal="left"/>
    </xf>
    <xf numFmtId="0" fontId="1" fillId="0" borderId="9" xfId="0" applyFont="1" applyBorder="1" applyAlignment="1">
      <alignment horizontal="left" wrapText="1"/>
    </xf>
    <xf numFmtId="0" fontId="0" fillId="0" borderId="2" xfId="0" applyBorder="1"/>
    <xf numFmtId="3" fontId="0" fillId="0" borderId="2" xfId="0" applyNumberFormat="1" applyBorder="1"/>
    <xf numFmtId="3" fontId="1" fillId="0" borderId="16" xfId="0" applyNumberFormat="1" applyFont="1" applyBorder="1"/>
    <xf numFmtId="0" fontId="1" fillId="0" borderId="15" xfId="0" applyFont="1" applyBorder="1"/>
    <xf numFmtId="44" fontId="0" fillId="0" borderId="1" xfId="1" applyFont="1" applyBorder="1"/>
    <xf numFmtId="44" fontId="0" fillId="0" borderId="2" xfId="1" applyFont="1" applyBorder="1"/>
    <xf numFmtId="0" fontId="1" fillId="0" borderId="2" xfId="0" applyFont="1" applyBorder="1" applyAlignment="1">
      <alignment horizontal="center" textRotation="90"/>
    </xf>
  </cellXfs>
  <cellStyles count="3">
    <cellStyle name="Comma" xfId="2" builtinId="3"/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54"/>
  <sheetViews>
    <sheetView tabSelected="1" topLeftCell="A3" workbookViewId="0">
      <selection activeCell="B9" sqref="B1:B1048576"/>
    </sheetView>
  </sheetViews>
  <sheetFormatPr defaultRowHeight="15" customHeight="1"/>
  <cols>
    <col min="1" max="1" width="22.7109375" customWidth="1"/>
    <col min="2" max="2" width="14.140625" hidden="1" customWidth="1"/>
    <col min="3" max="3" width="9.85546875" style="52" customWidth="1"/>
    <col min="4" max="12" width="6.7109375" style="53" customWidth="1"/>
    <col min="13" max="13" width="8" style="53" customWidth="1"/>
    <col min="14" max="19" width="6.7109375" style="53" customWidth="1"/>
    <col min="20" max="20" width="8.85546875" style="53" customWidth="1"/>
    <col min="21" max="27" width="6.7109375" style="53" customWidth="1"/>
    <col min="28" max="28" width="9.140625" style="53" customWidth="1"/>
    <col min="29" max="35" width="6.7109375" style="53" customWidth="1"/>
    <col min="36" max="36" width="0.85546875" customWidth="1"/>
    <col min="37" max="37" width="9.5703125" style="1" customWidth="1"/>
  </cols>
  <sheetData>
    <row r="1" spans="1:37" ht="252.75" customHeight="1" thickBot="1">
      <c r="A1" s="7"/>
      <c r="B1" s="66" t="s">
        <v>0</v>
      </c>
      <c r="C1" s="33" t="s">
        <v>1</v>
      </c>
      <c r="D1" s="34" t="s">
        <v>2</v>
      </c>
      <c r="E1" s="34" t="s">
        <v>3</v>
      </c>
      <c r="F1" s="35" t="s">
        <v>4</v>
      </c>
      <c r="G1" s="35" t="s">
        <v>5</v>
      </c>
      <c r="H1" s="35" t="s">
        <v>6</v>
      </c>
      <c r="I1" s="35" t="s">
        <v>7</v>
      </c>
      <c r="J1" s="35" t="s">
        <v>8</v>
      </c>
      <c r="K1" s="35" t="s">
        <v>9</v>
      </c>
      <c r="L1" s="35" t="s">
        <v>10</v>
      </c>
      <c r="M1" s="35" t="s">
        <v>11</v>
      </c>
      <c r="N1" s="35" t="s">
        <v>12</v>
      </c>
      <c r="O1" s="35" t="s">
        <v>13</v>
      </c>
      <c r="P1" s="35" t="s">
        <v>14</v>
      </c>
      <c r="Q1" s="35" t="s">
        <v>15</v>
      </c>
      <c r="R1" s="35" t="s">
        <v>16</v>
      </c>
      <c r="S1" s="35" t="s">
        <v>17</v>
      </c>
      <c r="T1" s="35" t="s">
        <v>18</v>
      </c>
      <c r="U1" s="36" t="s">
        <v>19</v>
      </c>
      <c r="V1" s="35" t="s">
        <v>20</v>
      </c>
      <c r="W1" s="35" t="s">
        <v>21</v>
      </c>
      <c r="X1" s="35" t="s">
        <v>22</v>
      </c>
      <c r="Y1" s="35" t="s">
        <v>23</v>
      </c>
      <c r="Z1" s="35" t="s">
        <v>24</v>
      </c>
      <c r="AA1" s="35" t="s">
        <v>25</v>
      </c>
      <c r="AB1" s="35" t="s">
        <v>26</v>
      </c>
      <c r="AC1" s="35" t="s">
        <v>27</v>
      </c>
      <c r="AD1" s="35" t="s">
        <v>28</v>
      </c>
      <c r="AE1" s="37" t="s">
        <v>29</v>
      </c>
      <c r="AF1" s="37" t="s">
        <v>30</v>
      </c>
      <c r="AG1" s="37" t="s">
        <v>31</v>
      </c>
      <c r="AH1" s="37" t="s">
        <v>32</v>
      </c>
      <c r="AI1" s="38" t="s">
        <v>33</v>
      </c>
      <c r="AJ1" s="13"/>
      <c r="AK1" s="12" t="s">
        <v>34</v>
      </c>
    </row>
    <row r="2" spans="1:37" ht="8.25" customHeight="1" thickBot="1">
      <c r="A2" s="9"/>
      <c r="B2" s="10"/>
      <c r="C2" s="39"/>
      <c r="D2" s="40"/>
      <c r="E2" s="40"/>
      <c r="F2" s="40"/>
      <c r="G2" s="40"/>
      <c r="H2" s="40"/>
      <c r="I2" s="40"/>
      <c r="J2" s="41"/>
      <c r="K2" s="41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10"/>
      <c r="AK2" s="11"/>
    </row>
    <row r="3" spans="1:37">
      <c r="A3" s="8" t="s">
        <v>35</v>
      </c>
      <c r="B3" s="5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22"/>
      <c r="AK3" s="23"/>
    </row>
    <row r="4" spans="1:37">
      <c r="A4" s="6" t="s">
        <v>36</v>
      </c>
      <c r="B4" s="14">
        <v>47244.15687992001</v>
      </c>
      <c r="C4" s="43">
        <v>0</v>
      </c>
      <c r="D4" s="43">
        <v>0</v>
      </c>
      <c r="E4" s="43">
        <v>14173.247063976003</v>
      </c>
      <c r="F4" s="43">
        <v>0</v>
      </c>
      <c r="G4" s="43">
        <v>0</v>
      </c>
      <c r="H4" s="43">
        <v>0</v>
      </c>
      <c r="I4" s="43">
        <v>0</v>
      </c>
      <c r="J4" s="43">
        <v>0</v>
      </c>
      <c r="K4" s="43">
        <v>0</v>
      </c>
      <c r="L4" s="43">
        <v>0</v>
      </c>
      <c r="M4" s="43">
        <v>0</v>
      </c>
      <c r="N4" s="43">
        <v>0</v>
      </c>
      <c r="O4" s="43">
        <v>7086.6235319880016</v>
      </c>
      <c r="P4" s="43">
        <v>7086.6235319880016</v>
      </c>
      <c r="Q4" s="43">
        <v>0</v>
      </c>
      <c r="R4" s="43">
        <v>0</v>
      </c>
      <c r="S4" s="43">
        <v>0</v>
      </c>
      <c r="T4" s="43">
        <v>0</v>
      </c>
      <c r="U4" s="43">
        <v>0</v>
      </c>
      <c r="V4" s="43">
        <v>0</v>
      </c>
      <c r="W4" s="43">
        <v>0</v>
      </c>
      <c r="X4" s="43">
        <v>0</v>
      </c>
      <c r="Y4" s="43">
        <v>0</v>
      </c>
      <c r="Z4" s="43">
        <v>7086.6235319880016</v>
      </c>
      <c r="AA4" s="43">
        <v>0</v>
      </c>
      <c r="AB4" s="43">
        <v>0</v>
      </c>
      <c r="AC4" s="43">
        <v>0</v>
      </c>
      <c r="AD4" s="43">
        <v>0</v>
      </c>
      <c r="AE4" s="43">
        <v>2362.2078439960005</v>
      </c>
      <c r="AF4" s="43">
        <v>2362.2078439960005</v>
      </c>
      <c r="AG4" s="43">
        <v>0</v>
      </c>
      <c r="AH4" s="43">
        <v>0</v>
      </c>
      <c r="AI4" s="43">
        <v>7086.6235319880016</v>
      </c>
      <c r="AJ4" s="24"/>
      <c r="AK4" s="25">
        <f>SUM(C4:AI4)</f>
        <v>47244.15687992001</v>
      </c>
    </row>
    <row r="5" spans="1:37">
      <c r="A5" s="6" t="s">
        <v>37</v>
      </c>
      <c r="B5" s="14">
        <v>59930.865901573328</v>
      </c>
      <c r="C5" s="43">
        <v>0</v>
      </c>
      <c r="D5" s="43">
        <v>0</v>
      </c>
      <c r="E5" s="43">
        <v>0</v>
      </c>
      <c r="F5" s="43">
        <v>0</v>
      </c>
      <c r="G5" s="43">
        <v>0</v>
      </c>
      <c r="H5" s="43">
        <v>0</v>
      </c>
      <c r="I5" s="43">
        <v>0</v>
      </c>
      <c r="J5" s="43">
        <v>0</v>
      </c>
      <c r="K5" s="43">
        <v>0</v>
      </c>
      <c r="L5" s="43">
        <v>0</v>
      </c>
      <c r="M5" s="43">
        <v>0</v>
      </c>
      <c r="N5" s="43">
        <v>0</v>
      </c>
      <c r="O5" s="43">
        <v>0</v>
      </c>
      <c r="P5" s="43">
        <v>0</v>
      </c>
      <c r="Q5" s="43">
        <v>0</v>
      </c>
      <c r="R5" s="43">
        <v>0</v>
      </c>
      <c r="S5" s="43">
        <v>0</v>
      </c>
      <c r="T5" s="43">
        <v>0</v>
      </c>
      <c r="U5" s="43">
        <v>29965.432950786664</v>
      </c>
      <c r="V5" s="43">
        <v>8989.6298852359996</v>
      </c>
      <c r="W5" s="43">
        <v>2996.5432950786662</v>
      </c>
      <c r="X5" s="43">
        <v>0</v>
      </c>
      <c r="Y5" s="43">
        <v>2996.5432950786662</v>
      </c>
      <c r="Z5" s="43">
        <v>0</v>
      </c>
      <c r="AA5" s="43">
        <v>0</v>
      </c>
      <c r="AB5" s="43">
        <v>0</v>
      </c>
      <c r="AC5" s="43">
        <v>0</v>
      </c>
      <c r="AD5" s="43">
        <v>0</v>
      </c>
      <c r="AE5" s="43">
        <v>2996.5432950786662</v>
      </c>
      <c r="AF5" s="43">
        <v>2996.5432950786662</v>
      </c>
      <c r="AG5" s="43">
        <v>8989.6298852359996</v>
      </c>
      <c r="AH5" s="43">
        <v>0</v>
      </c>
      <c r="AI5" s="43">
        <v>0</v>
      </c>
      <c r="AJ5" s="24"/>
      <c r="AK5" s="25">
        <f t="shared" ref="AK5:AK9" si="0">SUM(C5:AI5)</f>
        <v>59930.865901573314</v>
      </c>
    </row>
    <row r="6" spans="1:37">
      <c r="A6" s="6" t="s">
        <v>38</v>
      </c>
      <c r="B6" s="14">
        <v>43310.78147396</v>
      </c>
      <c r="C6" s="43">
        <v>0</v>
      </c>
      <c r="D6" s="43">
        <v>0</v>
      </c>
      <c r="E6" s="43">
        <v>0</v>
      </c>
      <c r="F6" s="43">
        <v>0</v>
      </c>
      <c r="G6" s="43">
        <v>0</v>
      </c>
      <c r="H6" s="43">
        <v>4331.0781473959996</v>
      </c>
      <c r="I6" s="43">
        <v>4331.0781473959996</v>
      </c>
      <c r="J6" s="43">
        <v>2165.5390736979998</v>
      </c>
      <c r="K6" s="43">
        <v>0</v>
      </c>
      <c r="L6" s="43">
        <v>0</v>
      </c>
      <c r="M6" s="43">
        <v>0</v>
      </c>
      <c r="N6" s="43">
        <v>0</v>
      </c>
      <c r="O6" s="43">
        <v>0</v>
      </c>
      <c r="P6" s="43">
        <v>0</v>
      </c>
      <c r="Q6" s="43">
        <v>0</v>
      </c>
      <c r="R6" s="43">
        <v>0</v>
      </c>
      <c r="S6" s="43">
        <v>0</v>
      </c>
      <c r="T6" s="43">
        <v>0</v>
      </c>
      <c r="U6" s="43">
        <v>0</v>
      </c>
      <c r="V6" s="43">
        <v>0</v>
      </c>
      <c r="W6" s="43">
        <v>2165.5390736979998</v>
      </c>
      <c r="X6" s="43">
        <v>0</v>
      </c>
      <c r="Y6" s="43">
        <v>2165.5390736979998</v>
      </c>
      <c r="Z6" s="43">
        <v>0</v>
      </c>
      <c r="AA6" s="43">
        <v>0</v>
      </c>
      <c r="AB6" s="43">
        <v>0</v>
      </c>
      <c r="AC6" s="43">
        <v>12993.234442187999</v>
      </c>
      <c r="AD6" s="43">
        <v>8662.1562947919992</v>
      </c>
      <c r="AE6" s="43">
        <v>2165.5390736979998</v>
      </c>
      <c r="AF6" s="43">
        <v>2165.5390736979998</v>
      </c>
      <c r="AG6" s="43">
        <v>0</v>
      </c>
      <c r="AH6" s="43">
        <v>2165.5390736979998</v>
      </c>
      <c r="AI6" s="43">
        <v>0</v>
      </c>
      <c r="AJ6" s="24"/>
      <c r="AK6" s="25">
        <f t="shared" si="0"/>
        <v>43310.781473959993</v>
      </c>
    </row>
    <row r="7" spans="1:37">
      <c r="A7" s="6" t="s">
        <v>39</v>
      </c>
      <c r="B7" s="14">
        <v>69360.652841479998</v>
      </c>
      <c r="C7" s="43">
        <v>0</v>
      </c>
      <c r="D7" s="43">
        <v>0</v>
      </c>
      <c r="E7" s="43">
        <v>0</v>
      </c>
      <c r="F7" s="43">
        <v>3468.0326420739998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v>0</v>
      </c>
      <c r="P7" s="43">
        <v>0</v>
      </c>
      <c r="Q7" s="43">
        <v>0</v>
      </c>
      <c r="R7" s="43">
        <v>20808.195852443998</v>
      </c>
      <c r="S7" s="43">
        <v>20808.195852443998</v>
      </c>
      <c r="T7" s="43">
        <v>6936.0652841479996</v>
      </c>
      <c r="U7" s="43">
        <v>0</v>
      </c>
      <c r="V7" s="43">
        <v>0</v>
      </c>
      <c r="W7" s="43">
        <v>0</v>
      </c>
      <c r="X7" s="43">
        <v>0</v>
      </c>
      <c r="Y7" s="43">
        <v>0</v>
      </c>
      <c r="Z7" s="43">
        <v>0</v>
      </c>
      <c r="AA7" s="43">
        <v>0</v>
      </c>
      <c r="AB7" s="43">
        <v>6936.0652841479996</v>
      </c>
      <c r="AC7" s="43">
        <v>0</v>
      </c>
      <c r="AD7" s="43">
        <v>0</v>
      </c>
      <c r="AE7" s="43">
        <v>3468.0326420739998</v>
      </c>
      <c r="AF7" s="43">
        <v>3468.0326420739998</v>
      </c>
      <c r="AG7" s="43">
        <v>0</v>
      </c>
      <c r="AH7" s="43">
        <v>3468.0326420739998</v>
      </c>
      <c r="AI7" s="43">
        <v>0</v>
      </c>
      <c r="AJ7" s="24"/>
      <c r="AK7" s="25">
        <f t="shared" si="0"/>
        <v>69360.652841479998</v>
      </c>
    </row>
    <row r="8" spans="1:37">
      <c r="A8" s="6" t="s">
        <v>40</v>
      </c>
      <c r="B8" s="14">
        <v>42666.336713000004</v>
      </c>
      <c r="C8" s="43">
        <v>0</v>
      </c>
      <c r="D8" s="43">
        <v>0</v>
      </c>
      <c r="E8" s="43">
        <v>0</v>
      </c>
      <c r="F8" s="43">
        <v>4266.6336713000001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v>0</v>
      </c>
      <c r="P8" s="43">
        <v>0</v>
      </c>
      <c r="Q8" s="43">
        <v>0</v>
      </c>
      <c r="R8" s="43">
        <v>2133.31683565</v>
      </c>
      <c r="S8" s="43">
        <v>2133.31683565</v>
      </c>
      <c r="T8" s="43">
        <v>12799.901013900002</v>
      </c>
      <c r="U8" s="43">
        <v>0</v>
      </c>
      <c r="V8" s="43">
        <v>0</v>
      </c>
      <c r="W8" s="43">
        <v>0</v>
      </c>
      <c r="X8" s="43">
        <v>0</v>
      </c>
      <c r="Y8" s="43">
        <v>0</v>
      </c>
      <c r="Z8" s="43">
        <v>0</v>
      </c>
      <c r="AA8" s="43">
        <v>0</v>
      </c>
      <c r="AB8" s="43">
        <v>14933.217849550001</v>
      </c>
      <c r="AC8" s="43">
        <v>0</v>
      </c>
      <c r="AD8" s="43">
        <v>0</v>
      </c>
      <c r="AE8" s="43">
        <v>2133.31683565</v>
      </c>
      <c r="AF8" s="43">
        <v>2133.31683565</v>
      </c>
      <c r="AG8" s="43">
        <v>0</v>
      </c>
      <c r="AH8" s="43">
        <v>2133.31683565</v>
      </c>
      <c r="AI8" s="43">
        <v>0</v>
      </c>
      <c r="AJ8" s="24"/>
      <c r="AK8" s="25">
        <f t="shared" si="0"/>
        <v>42666.336713000012</v>
      </c>
    </row>
    <row r="9" spans="1:37" ht="15.75" thickBot="1">
      <c r="A9" s="6" t="s">
        <v>41</v>
      </c>
      <c r="B9" s="14">
        <v>57786.977901986669</v>
      </c>
      <c r="C9" s="43">
        <v>5778.6977901986675</v>
      </c>
      <c r="D9" s="43">
        <v>0</v>
      </c>
      <c r="E9" s="43">
        <v>0</v>
      </c>
      <c r="F9" s="43">
        <v>0</v>
      </c>
      <c r="G9" s="43">
        <v>2889.3488950993337</v>
      </c>
      <c r="H9" s="43">
        <v>0</v>
      </c>
      <c r="I9" s="43">
        <v>0</v>
      </c>
      <c r="J9" s="43">
        <v>0</v>
      </c>
      <c r="K9" s="43">
        <v>0</v>
      </c>
      <c r="L9" s="43">
        <v>14446.744475496667</v>
      </c>
      <c r="M9" s="43">
        <v>17336.093370596001</v>
      </c>
      <c r="N9" s="43">
        <v>0</v>
      </c>
      <c r="O9" s="43">
        <v>0</v>
      </c>
      <c r="P9" s="43">
        <v>0</v>
      </c>
      <c r="Q9" s="43">
        <v>0</v>
      </c>
      <c r="R9" s="43">
        <v>0</v>
      </c>
      <c r="S9" s="43">
        <v>0</v>
      </c>
      <c r="T9" s="43">
        <v>0</v>
      </c>
      <c r="U9" s="43">
        <v>0</v>
      </c>
      <c r="V9" s="43">
        <v>0</v>
      </c>
      <c r="W9" s="43">
        <v>0</v>
      </c>
      <c r="X9" s="43">
        <v>0</v>
      </c>
      <c r="Y9" s="43">
        <v>0</v>
      </c>
      <c r="Z9" s="43">
        <v>0</v>
      </c>
      <c r="AA9" s="43">
        <v>8668.0466852980007</v>
      </c>
      <c r="AB9" s="43">
        <v>0</v>
      </c>
      <c r="AC9" s="43">
        <v>0</v>
      </c>
      <c r="AD9" s="43">
        <v>0</v>
      </c>
      <c r="AE9" s="43">
        <v>2889.3488950993337</v>
      </c>
      <c r="AF9" s="43">
        <v>0</v>
      </c>
      <c r="AG9" s="43">
        <v>0</v>
      </c>
      <c r="AH9" s="43">
        <v>2889.3488950993337</v>
      </c>
      <c r="AI9" s="43">
        <v>2889.3488950993337</v>
      </c>
      <c r="AJ9" s="24"/>
      <c r="AK9" s="25">
        <f t="shared" si="0"/>
        <v>57786.977901986669</v>
      </c>
    </row>
    <row r="10" spans="1:37" ht="8.25" customHeight="1" thickBot="1">
      <c r="A10" s="9"/>
      <c r="B10" s="10"/>
      <c r="C10" s="44"/>
      <c r="D10" s="44"/>
      <c r="E10" s="44"/>
      <c r="F10" s="44"/>
      <c r="G10" s="44"/>
      <c r="H10" s="44"/>
      <c r="I10" s="44"/>
      <c r="J10" s="45"/>
      <c r="K10" s="45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44"/>
      <c r="AG10" s="44"/>
      <c r="AH10" s="44"/>
      <c r="AI10" s="44"/>
      <c r="AJ10" s="26"/>
      <c r="AK10" s="27"/>
    </row>
    <row r="11" spans="1:37">
      <c r="A11" s="8" t="s">
        <v>42</v>
      </c>
      <c r="B11" s="5"/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42"/>
      <c r="Z11" s="42"/>
      <c r="AA11" s="42"/>
      <c r="AB11" s="42"/>
      <c r="AC11" s="42"/>
      <c r="AD11" s="42"/>
      <c r="AE11" s="42"/>
      <c r="AF11" s="42"/>
      <c r="AG11" s="42"/>
      <c r="AH11" s="42"/>
      <c r="AI11" s="42"/>
      <c r="AJ11" s="22"/>
      <c r="AK11" s="25"/>
    </row>
    <row r="12" spans="1:37" ht="15.75" thickBot="1">
      <c r="A12" s="6" t="s">
        <v>43</v>
      </c>
      <c r="B12" s="15">
        <v>113602.72</v>
      </c>
      <c r="C12" s="43">
        <v>0</v>
      </c>
      <c r="D12" s="43">
        <v>0</v>
      </c>
      <c r="E12" s="43">
        <v>0</v>
      </c>
      <c r="F12" s="43">
        <v>34080.815999999999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v>0</v>
      </c>
      <c r="O12" s="43">
        <v>11360.271999999999</v>
      </c>
      <c r="P12" s="43">
        <v>0</v>
      </c>
      <c r="Q12" s="43">
        <v>0</v>
      </c>
      <c r="R12" s="43">
        <v>22720.543999999998</v>
      </c>
      <c r="S12" s="43">
        <v>22720.543999999998</v>
      </c>
      <c r="T12" s="43">
        <v>22720.543999999998</v>
      </c>
      <c r="U12" s="43">
        <v>0</v>
      </c>
      <c r="V12" s="43">
        <v>0</v>
      </c>
      <c r="W12" s="43">
        <v>0</v>
      </c>
      <c r="X12" s="43">
        <v>0</v>
      </c>
      <c r="Y12" s="43">
        <v>0</v>
      </c>
      <c r="Z12" s="43">
        <v>0</v>
      </c>
      <c r="AA12" s="43">
        <v>0</v>
      </c>
      <c r="AB12" s="43">
        <v>0</v>
      </c>
      <c r="AC12" s="43">
        <v>0</v>
      </c>
      <c r="AD12" s="43">
        <v>0</v>
      </c>
      <c r="AE12" s="43">
        <v>0</v>
      </c>
      <c r="AF12" s="43">
        <v>0</v>
      </c>
      <c r="AG12" s="43">
        <v>0</v>
      </c>
      <c r="AH12" s="43">
        <v>0</v>
      </c>
      <c r="AI12" s="43">
        <v>0</v>
      </c>
      <c r="AJ12" s="24"/>
      <c r="AK12" s="25">
        <f>SUM(C12:AI12)</f>
        <v>113602.71999999999</v>
      </c>
    </row>
    <row r="13" spans="1:37" ht="8.25" customHeight="1" thickBot="1">
      <c r="A13" s="9"/>
      <c r="B13" s="10"/>
      <c r="C13" s="44"/>
      <c r="D13" s="44"/>
      <c r="E13" s="44"/>
      <c r="F13" s="44"/>
      <c r="G13" s="44"/>
      <c r="H13" s="44"/>
      <c r="I13" s="44"/>
      <c r="J13" s="45"/>
      <c r="K13" s="45"/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4"/>
      <c r="Z13" s="44"/>
      <c r="AA13" s="44"/>
      <c r="AB13" s="44"/>
      <c r="AC13" s="44"/>
      <c r="AD13" s="44"/>
      <c r="AE13" s="44"/>
      <c r="AF13" s="44"/>
      <c r="AG13" s="44"/>
      <c r="AH13" s="44"/>
      <c r="AI13" s="44"/>
      <c r="AJ13" s="26"/>
      <c r="AK13" s="27"/>
    </row>
    <row r="14" spans="1:37">
      <c r="A14" s="8" t="s">
        <v>44</v>
      </c>
      <c r="B14" s="5"/>
      <c r="C14" s="42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  <c r="AC14" s="42"/>
      <c r="AD14" s="42"/>
      <c r="AE14" s="42"/>
      <c r="AF14" s="42"/>
      <c r="AG14" s="42"/>
      <c r="AH14" s="42"/>
      <c r="AI14" s="42"/>
      <c r="AJ14" s="22"/>
      <c r="AK14" s="23"/>
    </row>
    <row r="15" spans="1:37">
      <c r="A15" s="3" t="s">
        <v>45</v>
      </c>
      <c r="B15" s="3">
        <v>0</v>
      </c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43"/>
      <c r="AC15" s="43"/>
      <c r="AD15" s="43"/>
      <c r="AE15" s="43"/>
      <c r="AF15" s="43"/>
      <c r="AG15" s="43"/>
      <c r="AH15" s="43"/>
      <c r="AI15" s="43"/>
      <c r="AJ15" s="24"/>
      <c r="AK15" s="25">
        <f>SUM(C15:AI15)</f>
        <v>0</v>
      </c>
    </row>
    <row r="16" spans="1:37" ht="15.75" thickBot="1">
      <c r="A16" s="3" t="s">
        <v>46</v>
      </c>
      <c r="B16" s="3">
        <v>0</v>
      </c>
      <c r="C16" s="43"/>
      <c r="D16" s="43"/>
      <c r="E16" s="43"/>
      <c r="F16" s="43"/>
      <c r="G16" s="43"/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43"/>
      <c r="U16" s="43"/>
      <c r="V16" s="43"/>
      <c r="W16" s="43"/>
      <c r="X16" s="43"/>
      <c r="Y16" s="43"/>
      <c r="Z16" s="43"/>
      <c r="AA16" s="43"/>
      <c r="AB16" s="43"/>
      <c r="AC16" s="43"/>
      <c r="AD16" s="43"/>
      <c r="AE16" s="43"/>
      <c r="AF16" s="43"/>
      <c r="AG16" s="43"/>
      <c r="AH16" s="43"/>
      <c r="AI16" s="43"/>
      <c r="AJ16" s="24"/>
      <c r="AK16" s="25">
        <f>SUM(C16:AD16)</f>
        <v>0</v>
      </c>
    </row>
    <row r="17" spans="1:37" ht="8.25" customHeight="1" thickBot="1">
      <c r="A17" s="9"/>
      <c r="B17" s="10"/>
      <c r="C17" s="44"/>
      <c r="D17" s="44"/>
      <c r="E17" s="44"/>
      <c r="F17" s="44"/>
      <c r="G17" s="44"/>
      <c r="H17" s="44"/>
      <c r="I17" s="44"/>
      <c r="J17" s="45"/>
      <c r="K17" s="45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4"/>
      <c r="Y17" s="44"/>
      <c r="Z17" s="44"/>
      <c r="AA17" s="44"/>
      <c r="AB17" s="44"/>
      <c r="AC17" s="44"/>
      <c r="AD17" s="44"/>
      <c r="AE17" s="44"/>
      <c r="AF17" s="44"/>
      <c r="AG17" s="44"/>
      <c r="AH17" s="44"/>
      <c r="AI17" s="44"/>
      <c r="AJ17" s="26"/>
      <c r="AK17" s="27"/>
    </row>
    <row r="18" spans="1:37">
      <c r="A18" s="2" t="s">
        <v>47</v>
      </c>
      <c r="B18" s="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43"/>
      <c r="V18" s="43"/>
      <c r="W18" s="43"/>
      <c r="X18" s="43"/>
      <c r="Y18" s="43"/>
      <c r="Z18" s="43"/>
      <c r="AA18" s="43"/>
      <c r="AB18" s="43"/>
      <c r="AC18" s="43"/>
      <c r="AD18" s="43"/>
      <c r="AE18" s="43"/>
      <c r="AF18" s="43"/>
      <c r="AG18" s="43"/>
      <c r="AH18" s="43"/>
      <c r="AI18" s="43"/>
      <c r="AJ18" s="24"/>
      <c r="AK18" s="28"/>
    </row>
    <row r="19" spans="1:37">
      <c r="A19" s="3" t="s">
        <v>48</v>
      </c>
      <c r="B19" s="15">
        <v>199888.49136871999</v>
      </c>
      <c r="C19" s="43">
        <v>59966.547410615996</v>
      </c>
      <c r="D19" s="43">
        <v>19988.849136871999</v>
      </c>
      <c r="E19" s="43">
        <v>39977.698273743998</v>
      </c>
      <c r="F19" s="43">
        <v>19988.849136871999</v>
      </c>
      <c r="G19" s="43">
        <v>19988.849136871999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39977.698273743998</v>
      </c>
      <c r="N19" s="43">
        <v>0</v>
      </c>
      <c r="O19" s="43">
        <v>0</v>
      </c>
      <c r="P19" s="43">
        <v>0</v>
      </c>
      <c r="Q19" s="43">
        <v>0</v>
      </c>
      <c r="R19" s="43">
        <v>0</v>
      </c>
      <c r="S19" s="43">
        <v>0</v>
      </c>
      <c r="T19" s="43">
        <v>0</v>
      </c>
      <c r="U19" s="43">
        <v>0</v>
      </c>
      <c r="V19" s="43">
        <v>0</v>
      </c>
      <c r="W19" s="43">
        <v>0</v>
      </c>
      <c r="X19" s="43">
        <v>0</v>
      </c>
      <c r="Y19" s="43">
        <v>0</v>
      </c>
      <c r="Z19" s="43">
        <v>0</v>
      </c>
      <c r="AA19" s="43">
        <v>0</v>
      </c>
      <c r="AB19" s="43">
        <v>0</v>
      </c>
      <c r="AC19" s="43">
        <v>0</v>
      </c>
      <c r="AD19" s="43">
        <v>0</v>
      </c>
      <c r="AE19" s="43">
        <v>0</v>
      </c>
      <c r="AF19" s="43">
        <v>0</v>
      </c>
      <c r="AG19" s="43">
        <v>0</v>
      </c>
      <c r="AH19" s="43">
        <v>0</v>
      </c>
      <c r="AI19" s="43">
        <v>0</v>
      </c>
      <c r="AJ19" s="24"/>
      <c r="AK19" s="25">
        <f>SUM(C19:AI19)</f>
        <v>199888.49136871999</v>
      </c>
    </row>
    <row r="20" spans="1:37" ht="15.75" thickBot="1">
      <c r="A20" s="3" t="s">
        <v>49</v>
      </c>
      <c r="B20" s="15">
        <v>41505.852742199997</v>
      </c>
      <c r="C20" s="43">
        <v>12451.755822659999</v>
      </c>
      <c r="D20" s="43">
        <v>0</v>
      </c>
      <c r="E20" s="43">
        <v>0</v>
      </c>
      <c r="F20" s="43">
        <v>2075.2926371099998</v>
      </c>
      <c r="G20" s="43">
        <v>8301.170548439999</v>
      </c>
      <c r="H20" s="43">
        <v>0</v>
      </c>
      <c r="I20" s="43">
        <v>4150.5852742199995</v>
      </c>
      <c r="J20" s="43">
        <v>0</v>
      </c>
      <c r="K20" s="43">
        <v>14527.04845977</v>
      </c>
      <c r="L20" s="43">
        <v>0</v>
      </c>
      <c r="M20" s="43">
        <v>0</v>
      </c>
      <c r="N20" s="43">
        <v>0</v>
      </c>
      <c r="O20" s="43">
        <v>0</v>
      </c>
      <c r="P20" s="43">
        <v>0</v>
      </c>
      <c r="Q20" s="43">
        <v>0</v>
      </c>
      <c r="R20" s="43">
        <v>0</v>
      </c>
      <c r="S20" s="43">
        <v>0</v>
      </c>
      <c r="T20" s="43">
        <v>0</v>
      </c>
      <c r="U20" s="43">
        <v>0</v>
      </c>
      <c r="V20" s="43">
        <v>0</v>
      </c>
      <c r="W20" s="43">
        <v>0</v>
      </c>
      <c r="X20" s="43">
        <v>0</v>
      </c>
      <c r="Y20" s="43">
        <v>0</v>
      </c>
      <c r="Z20" s="43">
        <v>0</v>
      </c>
      <c r="AA20" s="43">
        <v>0</v>
      </c>
      <c r="AB20" s="43">
        <v>0</v>
      </c>
      <c r="AC20" s="43">
        <v>0</v>
      </c>
      <c r="AD20" s="43">
        <v>0</v>
      </c>
      <c r="AE20" s="43">
        <v>0</v>
      </c>
      <c r="AF20" s="43">
        <v>0</v>
      </c>
      <c r="AG20" s="43">
        <v>0</v>
      </c>
      <c r="AH20" s="43">
        <v>0</v>
      </c>
      <c r="AI20" s="43">
        <v>0</v>
      </c>
      <c r="AJ20" s="24"/>
      <c r="AK20" s="25">
        <f>SUM(C20:AI20)</f>
        <v>41505.852742199997</v>
      </c>
    </row>
    <row r="21" spans="1:37" ht="8.25" customHeight="1" thickBot="1">
      <c r="A21" s="9"/>
      <c r="B21" s="10"/>
      <c r="C21" s="44"/>
      <c r="D21" s="44"/>
      <c r="E21" s="44"/>
      <c r="F21" s="44"/>
      <c r="G21" s="44"/>
      <c r="H21" s="44"/>
      <c r="I21" s="44"/>
      <c r="J21" s="45"/>
      <c r="K21" s="45"/>
      <c r="L21" s="44"/>
      <c r="M21" s="44"/>
      <c r="N21" s="44"/>
      <c r="O21" s="44"/>
      <c r="P21" s="44"/>
      <c r="Q21" s="44"/>
      <c r="R21" s="44"/>
      <c r="S21" s="44"/>
      <c r="T21" s="44"/>
      <c r="U21" s="44"/>
      <c r="V21" s="44"/>
      <c r="W21" s="44"/>
      <c r="X21" s="44"/>
      <c r="Y21" s="44"/>
      <c r="Z21" s="44"/>
      <c r="AA21" s="44"/>
      <c r="AB21" s="44"/>
      <c r="AC21" s="44"/>
      <c r="AD21" s="44"/>
      <c r="AE21" s="44"/>
      <c r="AF21" s="44"/>
      <c r="AG21" s="44"/>
      <c r="AH21" s="44"/>
      <c r="AI21" s="44"/>
      <c r="AJ21" s="26"/>
      <c r="AK21" s="27"/>
    </row>
    <row r="22" spans="1:37">
      <c r="A22" s="2" t="s">
        <v>50</v>
      </c>
      <c r="B22" s="3"/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3"/>
      <c r="AE22" s="43"/>
      <c r="AF22" s="43"/>
      <c r="AG22" s="43"/>
      <c r="AH22" s="43"/>
      <c r="AI22" s="43"/>
      <c r="AJ22" s="24"/>
      <c r="AK22" s="28"/>
    </row>
    <row r="23" spans="1:37">
      <c r="A23" s="3" t="s">
        <v>51</v>
      </c>
      <c r="B23" s="15">
        <v>202916.86260999998</v>
      </c>
      <c r="C23" s="43">
        <v>202916.86261000001</v>
      </c>
      <c r="D23" s="43">
        <v>0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v>0</v>
      </c>
      <c r="O23" s="43">
        <v>0</v>
      </c>
      <c r="P23" s="43">
        <v>0</v>
      </c>
      <c r="Q23" s="43">
        <v>0</v>
      </c>
      <c r="R23" s="43">
        <v>0</v>
      </c>
      <c r="S23" s="43">
        <v>0</v>
      </c>
      <c r="T23" s="43">
        <v>0</v>
      </c>
      <c r="U23" s="43">
        <v>0</v>
      </c>
      <c r="V23" s="43">
        <v>0</v>
      </c>
      <c r="W23" s="43">
        <v>0</v>
      </c>
      <c r="X23" s="43">
        <v>0</v>
      </c>
      <c r="Y23" s="43">
        <v>0</v>
      </c>
      <c r="Z23" s="43">
        <v>0</v>
      </c>
      <c r="AA23" s="43">
        <v>0</v>
      </c>
      <c r="AB23" s="43">
        <v>0</v>
      </c>
      <c r="AC23" s="43">
        <v>0</v>
      </c>
      <c r="AD23" s="43">
        <v>0</v>
      </c>
      <c r="AE23" s="43">
        <v>0</v>
      </c>
      <c r="AF23" s="43">
        <v>0</v>
      </c>
      <c r="AG23" s="43">
        <v>0</v>
      </c>
      <c r="AH23" s="43">
        <v>0</v>
      </c>
      <c r="AI23" s="43">
        <v>0</v>
      </c>
      <c r="AJ23" s="24"/>
      <c r="AK23" s="25">
        <f>SUM(C23:AI23)</f>
        <v>202916.86261000001</v>
      </c>
    </row>
    <row r="24" spans="1:37" ht="15.75" thickBot="1">
      <c r="A24" s="3" t="s">
        <v>52</v>
      </c>
      <c r="B24" s="15">
        <v>200207.61743136001</v>
      </c>
      <c r="C24" s="43">
        <v>200207.61743136001</v>
      </c>
      <c r="D24" s="43">
        <v>0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v>0</v>
      </c>
      <c r="O24" s="43">
        <v>0</v>
      </c>
      <c r="P24" s="43">
        <v>0</v>
      </c>
      <c r="Q24" s="43">
        <v>0</v>
      </c>
      <c r="R24" s="43">
        <v>0</v>
      </c>
      <c r="S24" s="43">
        <v>0</v>
      </c>
      <c r="T24" s="43">
        <v>0</v>
      </c>
      <c r="U24" s="43">
        <v>0</v>
      </c>
      <c r="V24" s="43">
        <v>0</v>
      </c>
      <c r="W24" s="43">
        <v>0</v>
      </c>
      <c r="X24" s="43">
        <v>0</v>
      </c>
      <c r="Y24" s="43">
        <v>0</v>
      </c>
      <c r="Z24" s="43">
        <v>0</v>
      </c>
      <c r="AA24" s="43">
        <v>0</v>
      </c>
      <c r="AB24" s="43">
        <v>0</v>
      </c>
      <c r="AC24" s="43">
        <v>0</v>
      </c>
      <c r="AD24" s="43">
        <v>0</v>
      </c>
      <c r="AE24" s="43">
        <v>0</v>
      </c>
      <c r="AF24" s="43">
        <v>0</v>
      </c>
      <c r="AG24" s="43">
        <v>0</v>
      </c>
      <c r="AH24" s="43">
        <v>0</v>
      </c>
      <c r="AI24" s="43">
        <v>0</v>
      </c>
      <c r="AJ24" s="24"/>
      <c r="AK24" s="25">
        <f>SUM(C24:AD24)</f>
        <v>200207.61743136001</v>
      </c>
    </row>
    <row r="25" spans="1:37" ht="8.25" customHeight="1" thickBot="1">
      <c r="A25" s="9"/>
      <c r="B25" s="10"/>
      <c r="C25" s="44"/>
      <c r="D25" s="44"/>
      <c r="E25" s="44"/>
      <c r="F25" s="44"/>
      <c r="G25" s="44"/>
      <c r="H25" s="44"/>
      <c r="I25" s="44"/>
      <c r="J25" s="45"/>
      <c r="K25" s="45"/>
      <c r="L25" s="44"/>
      <c r="M25" s="44"/>
      <c r="N25" s="44"/>
      <c r="O25" s="44"/>
      <c r="P25" s="44"/>
      <c r="Q25" s="44"/>
      <c r="R25" s="44"/>
      <c r="S25" s="44"/>
      <c r="T25" s="44"/>
      <c r="U25" s="44"/>
      <c r="V25" s="44"/>
      <c r="W25" s="44"/>
      <c r="X25" s="44"/>
      <c r="Y25" s="44"/>
      <c r="Z25" s="44"/>
      <c r="AA25" s="44"/>
      <c r="AB25" s="44"/>
      <c r="AC25" s="44"/>
      <c r="AD25" s="44"/>
      <c r="AE25" s="44"/>
      <c r="AF25" s="44"/>
      <c r="AG25" s="44"/>
      <c r="AH25" s="44"/>
      <c r="AI25" s="44"/>
      <c r="AJ25" s="26"/>
      <c r="AK25" s="27"/>
    </row>
    <row r="26" spans="1:37">
      <c r="A26" s="2" t="s">
        <v>53</v>
      </c>
      <c r="B26" s="3"/>
      <c r="C26" s="54"/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U26" s="55"/>
      <c r="V26" s="55"/>
      <c r="W26" s="55"/>
      <c r="X26" s="55"/>
      <c r="Y26" s="55"/>
      <c r="Z26" s="55"/>
      <c r="AA26" s="55"/>
      <c r="AB26" s="55"/>
      <c r="AC26" s="55"/>
      <c r="AD26" s="55"/>
      <c r="AE26" s="55"/>
      <c r="AF26" s="55"/>
      <c r="AG26" s="55"/>
      <c r="AH26" s="55"/>
      <c r="AI26" s="55"/>
      <c r="AJ26" s="56"/>
      <c r="AK26" s="4"/>
    </row>
    <row r="27" spans="1:37" ht="14.1" customHeight="1">
      <c r="A27" s="3" t="s">
        <v>54</v>
      </c>
      <c r="B27" s="15">
        <v>61452.024620000004</v>
      </c>
      <c r="C27" s="43">
        <v>0</v>
      </c>
      <c r="D27" s="43">
        <v>0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v>0</v>
      </c>
      <c r="O27" s="43">
        <v>0</v>
      </c>
      <c r="P27" s="43">
        <v>15363.006155000001</v>
      </c>
      <c r="Q27" s="43">
        <v>0</v>
      </c>
      <c r="R27" s="43">
        <v>0</v>
      </c>
      <c r="S27" s="43">
        <v>0</v>
      </c>
      <c r="T27" s="43">
        <v>0</v>
      </c>
      <c r="U27" s="43">
        <v>0</v>
      </c>
      <c r="V27" s="43">
        <v>0</v>
      </c>
      <c r="W27" s="43">
        <v>0</v>
      </c>
      <c r="X27" s="43">
        <v>0</v>
      </c>
      <c r="Y27" s="43">
        <v>0</v>
      </c>
      <c r="Z27" s="43">
        <v>46089.018465000001</v>
      </c>
      <c r="AA27" s="43">
        <v>0</v>
      </c>
      <c r="AB27" s="43">
        <v>0</v>
      </c>
      <c r="AC27" s="43">
        <v>0</v>
      </c>
      <c r="AD27" s="43">
        <v>0</v>
      </c>
      <c r="AE27" s="43">
        <v>0</v>
      </c>
      <c r="AF27" s="43">
        <v>0</v>
      </c>
      <c r="AG27" s="43">
        <v>0</v>
      </c>
      <c r="AH27" s="43">
        <v>0</v>
      </c>
      <c r="AI27" s="43">
        <v>0</v>
      </c>
      <c r="AJ27" s="56"/>
      <c r="AK27" s="57">
        <f>SUM(C27:AI27)</f>
        <v>61452.024620000004</v>
      </c>
    </row>
    <row r="28" spans="1:37" ht="14.1" customHeight="1">
      <c r="A28" s="3" t="s">
        <v>55</v>
      </c>
      <c r="B28" s="15">
        <v>61452.024620000004</v>
      </c>
      <c r="C28" s="43">
        <v>0</v>
      </c>
      <c r="D28" s="43">
        <v>0</v>
      </c>
      <c r="E28" s="43">
        <v>0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v>0</v>
      </c>
      <c r="O28" s="43">
        <v>0</v>
      </c>
      <c r="P28" s="43">
        <v>0</v>
      </c>
      <c r="Q28" s="43">
        <v>0</v>
      </c>
      <c r="R28" s="43">
        <v>0</v>
      </c>
      <c r="S28" s="43">
        <v>0</v>
      </c>
      <c r="T28" s="43">
        <v>61452.024620000004</v>
      </c>
      <c r="U28" s="43">
        <v>0</v>
      </c>
      <c r="V28" s="43">
        <v>0</v>
      </c>
      <c r="W28" s="43">
        <v>0</v>
      </c>
      <c r="X28" s="43">
        <v>0</v>
      </c>
      <c r="Y28" s="43">
        <v>0</v>
      </c>
      <c r="Z28" s="43">
        <v>0</v>
      </c>
      <c r="AA28" s="43">
        <v>0</v>
      </c>
      <c r="AB28" s="43">
        <v>0</v>
      </c>
      <c r="AC28" s="43">
        <v>0</v>
      </c>
      <c r="AD28" s="43">
        <v>0</v>
      </c>
      <c r="AE28" s="43">
        <v>0</v>
      </c>
      <c r="AF28" s="43">
        <v>0</v>
      </c>
      <c r="AG28" s="43">
        <v>0</v>
      </c>
      <c r="AH28" s="43">
        <v>0</v>
      </c>
      <c r="AI28" s="43">
        <v>0</v>
      </c>
      <c r="AJ28" s="56"/>
      <c r="AK28" s="57">
        <f t="shared" ref="AK28:AK36" si="1">SUM(C28:AI28)</f>
        <v>61452.024620000004</v>
      </c>
    </row>
    <row r="29" spans="1:37" ht="14.1" customHeight="1">
      <c r="A29" s="3" t="s">
        <v>56</v>
      </c>
      <c r="B29" s="15">
        <v>61452.024620000004</v>
      </c>
      <c r="C29" s="43">
        <v>0</v>
      </c>
      <c r="D29" s="43">
        <v>0</v>
      </c>
      <c r="E29" s="43">
        <v>0</v>
      </c>
      <c r="F29" s="43">
        <v>0</v>
      </c>
      <c r="G29" s="43">
        <v>0</v>
      </c>
      <c r="H29" s="43">
        <v>0</v>
      </c>
      <c r="I29" s="43">
        <v>0</v>
      </c>
      <c r="J29" s="43">
        <v>0</v>
      </c>
      <c r="K29" s="43">
        <v>0</v>
      </c>
      <c r="L29" s="43">
        <v>0</v>
      </c>
      <c r="M29" s="43">
        <v>0</v>
      </c>
      <c r="N29" s="43">
        <v>0</v>
      </c>
      <c r="O29" s="43">
        <v>0</v>
      </c>
      <c r="P29" s="43">
        <v>0</v>
      </c>
      <c r="Q29" s="43">
        <v>0</v>
      </c>
      <c r="R29" s="43">
        <v>0</v>
      </c>
      <c r="S29" s="43">
        <v>0</v>
      </c>
      <c r="T29" s="43">
        <v>0</v>
      </c>
      <c r="U29" s="43">
        <v>0</v>
      </c>
      <c r="V29" s="43">
        <v>0</v>
      </c>
      <c r="W29" s="43">
        <v>0</v>
      </c>
      <c r="X29" s="43">
        <v>0</v>
      </c>
      <c r="Y29" s="43">
        <v>0</v>
      </c>
      <c r="Z29" s="43">
        <v>0</v>
      </c>
      <c r="AA29" s="43">
        <v>61452.024620000004</v>
      </c>
      <c r="AB29" s="43">
        <v>0</v>
      </c>
      <c r="AC29" s="43">
        <v>0</v>
      </c>
      <c r="AD29" s="43">
        <v>0</v>
      </c>
      <c r="AE29" s="43">
        <v>0</v>
      </c>
      <c r="AF29" s="43">
        <v>0</v>
      </c>
      <c r="AG29" s="43">
        <v>0</v>
      </c>
      <c r="AH29" s="43">
        <v>0</v>
      </c>
      <c r="AI29" s="43">
        <v>0</v>
      </c>
      <c r="AJ29" s="56"/>
      <c r="AK29" s="57">
        <f t="shared" si="1"/>
        <v>61452.024620000004</v>
      </c>
    </row>
    <row r="30" spans="1:37" ht="14.1" customHeight="1">
      <c r="A30" s="3" t="s">
        <v>57</v>
      </c>
      <c r="B30" s="15">
        <v>61452.024620000004</v>
      </c>
      <c r="C30" s="43">
        <v>0</v>
      </c>
      <c r="D30" s="43">
        <v>0</v>
      </c>
      <c r="E30" s="43">
        <v>0</v>
      </c>
      <c r="F30" s="43">
        <v>0</v>
      </c>
      <c r="G30" s="43">
        <v>0</v>
      </c>
      <c r="H30" s="43">
        <v>6145.2024620000002</v>
      </c>
      <c r="I30" s="43">
        <v>0</v>
      </c>
      <c r="J30" s="43">
        <v>0</v>
      </c>
      <c r="K30" s="43">
        <v>0</v>
      </c>
      <c r="L30" s="43">
        <v>0</v>
      </c>
      <c r="M30" s="43">
        <v>0</v>
      </c>
      <c r="N30" s="43">
        <v>0</v>
      </c>
      <c r="O30" s="43">
        <v>0</v>
      </c>
      <c r="P30" s="43">
        <v>0</v>
      </c>
      <c r="Q30" s="43">
        <v>0</v>
      </c>
      <c r="R30" s="43">
        <v>0</v>
      </c>
      <c r="S30" s="43">
        <v>0</v>
      </c>
      <c r="T30" s="43">
        <v>0</v>
      </c>
      <c r="U30" s="43">
        <v>0</v>
      </c>
      <c r="V30" s="43">
        <v>0</v>
      </c>
      <c r="W30" s="43">
        <v>0</v>
      </c>
      <c r="X30" s="43">
        <v>0</v>
      </c>
      <c r="Y30" s="43">
        <v>0</v>
      </c>
      <c r="Z30" s="43">
        <v>0</v>
      </c>
      <c r="AA30" s="43">
        <v>0</v>
      </c>
      <c r="AB30" s="43">
        <v>0</v>
      </c>
      <c r="AC30" s="43">
        <v>0</v>
      </c>
      <c r="AD30" s="43">
        <v>55306.822158000003</v>
      </c>
      <c r="AE30" s="43">
        <v>0</v>
      </c>
      <c r="AF30" s="43">
        <v>0</v>
      </c>
      <c r="AG30" s="43">
        <v>0</v>
      </c>
      <c r="AH30" s="43">
        <v>0</v>
      </c>
      <c r="AI30" s="43">
        <v>0</v>
      </c>
      <c r="AJ30" s="56"/>
      <c r="AK30" s="57">
        <f t="shared" si="1"/>
        <v>61452.024620000004</v>
      </c>
    </row>
    <row r="31" spans="1:37" ht="14.1" customHeight="1">
      <c r="A31" s="3" t="s">
        <v>58</v>
      </c>
      <c r="B31" s="15">
        <v>61452.024620000004</v>
      </c>
      <c r="C31" s="43">
        <v>0</v>
      </c>
      <c r="D31" s="43">
        <v>0</v>
      </c>
      <c r="E31" s="43">
        <v>0</v>
      </c>
      <c r="F31" s="43">
        <v>0</v>
      </c>
      <c r="G31" s="43">
        <v>0</v>
      </c>
      <c r="H31" s="43">
        <v>18435.607386</v>
      </c>
      <c r="I31" s="43">
        <v>0</v>
      </c>
      <c r="J31" s="43">
        <v>0</v>
      </c>
      <c r="K31" s="43">
        <v>0</v>
      </c>
      <c r="L31" s="43">
        <v>0</v>
      </c>
      <c r="M31" s="43">
        <v>0</v>
      </c>
      <c r="N31" s="43">
        <v>0</v>
      </c>
      <c r="O31" s="43">
        <v>0</v>
      </c>
      <c r="P31" s="43">
        <v>0</v>
      </c>
      <c r="Q31" s="43">
        <v>0</v>
      </c>
      <c r="R31" s="43">
        <v>0</v>
      </c>
      <c r="S31" s="43">
        <v>0</v>
      </c>
      <c r="T31" s="43">
        <v>0</v>
      </c>
      <c r="U31" s="43">
        <v>0</v>
      </c>
      <c r="V31" s="43">
        <v>0</v>
      </c>
      <c r="W31" s="43">
        <v>0</v>
      </c>
      <c r="X31" s="43">
        <v>0</v>
      </c>
      <c r="Y31" s="43">
        <v>0</v>
      </c>
      <c r="Z31" s="43">
        <v>0</v>
      </c>
      <c r="AA31" s="43">
        <v>0</v>
      </c>
      <c r="AB31" s="43">
        <v>0</v>
      </c>
      <c r="AC31" s="43">
        <v>43016.417234000008</v>
      </c>
      <c r="AD31" s="43">
        <v>0</v>
      </c>
      <c r="AE31" s="43">
        <v>0</v>
      </c>
      <c r="AF31" s="43">
        <v>0</v>
      </c>
      <c r="AG31" s="43">
        <v>0</v>
      </c>
      <c r="AH31" s="43">
        <v>0</v>
      </c>
      <c r="AI31" s="43">
        <v>0</v>
      </c>
      <c r="AJ31" s="56"/>
      <c r="AK31" s="57">
        <f t="shared" si="1"/>
        <v>61452.024620000011</v>
      </c>
    </row>
    <row r="32" spans="1:37" ht="14.1" customHeight="1">
      <c r="A32" s="3" t="s">
        <v>59</v>
      </c>
      <c r="B32" s="15">
        <v>30726.012310000002</v>
      </c>
      <c r="C32" s="43">
        <v>0</v>
      </c>
      <c r="D32" s="43">
        <v>0</v>
      </c>
      <c r="E32" s="43">
        <v>0</v>
      </c>
      <c r="F32" s="43">
        <v>0</v>
      </c>
      <c r="G32" s="43">
        <v>9217.8036929999998</v>
      </c>
      <c r="H32" s="43">
        <v>0</v>
      </c>
      <c r="I32" s="43">
        <v>0</v>
      </c>
      <c r="J32" s="43">
        <v>0</v>
      </c>
      <c r="K32" s="43">
        <v>0</v>
      </c>
      <c r="L32" s="43">
        <v>0</v>
      </c>
      <c r="M32" s="43">
        <v>21508.208617000004</v>
      </c>
      <c r="N32" s="43">
        <v>0</v>
      </c>
      <c r="O32" s="43">
        <v>0</v>
      </c>
      <c r="P32" s="43">
        <v>0</v>
      </c>
      <c r="Q32" s="43">
        <v>0</v>
      </c>
      <c r="R32" s="43">
        <v>0</v>
      </c>
      <c r="S32" s="43">
        <v>0</v>
      </c>
      <c r="T32" s="43">
        <v>0</v>
      </c>
      <c r="U32" s="43">
        <v>0</v>
      </c>
      <c r="V32" s="43">
        <v>0</v>
      </c>
      <c r="W32" s="43">
        <v>0</v>
      </c>
      <c r="X32" s="43">
        <v>0</v>
      </c>
      <c r="Y32" s="43">
        <v>0</v>
      </c>
      <c r="Z32" s="43">
        <v>0</v>
      </c>
      <c r="AA32" s="43">
        <v>0</v>
      </c>
      <c r="AB32" s="43">
        <v>0</v>
      </c>
      <c r="AC32" s="43">
        <v>0</v>
      </c>
      <c r="AD32" s="43">
        <v>0</v>
      </c>
      <c r="AE32" s="43">
        <v>0</v>
      </c>
      <c r="AF32" s="43">
        <v>0</v>
      </c>
      <c r="AG32" s="43">
        <v>0</v>
      </c>
      <c r="AH32" s="43">
        <v>0</v>
      </c>
      <c r="AI32" s="43">
        <v>0</v>
      </c>
      <c r="AJ32" s="56"/>
      <c r="AK32" s="57">
        <f t="shared" si="1"/>
        <v>30726.012310000006</v>
      </c>
    </row>
    <row r="33" spans="1:37" ht="14.1" customHeight="1">
      <c r="A33" s="3" t="s">
        <v>60</v>
      </c>
      <c r="B33" s="15">
        <v>61452.024620000004</v>
      </c>
      <c r="C33" s="43">
        <v>0</v>
      </c>
      <c r="D33" s="43">
        <v>0</v>
      </c>
      <c r="E33" s="43">
        <v>0</v>
      </c>
      <c r="F33" s="43">
        <v>0</v>
      </c>
      <c r="G33" s="43">
        <v>0</v>
      </c>
      <c r="H33" s="43">
        <v>0</v>
      </c>
      <c r="I33" s="43">
        <v>0</v>
      </c>
      <c r="J33" s="43">
        <v>0</v>
      </c>
      <c r="K33" s="43">
        <v>0</v>
      </c>
      <c r="L33" s="43">
        <v>0</v>
      </c>
      <c r="M33" s="43">
        <v>0</v>
      </c>
      <c r="N33" s="43">
        <v>0</v>
      </c>
      <c r="O33" s="43">
        <v>0</v>
      </c>
      <c r="P33" s="43">
        <v>0</v>
      </c>
      <c r="Q33" s="43">
        <v>0</v>
      </c>
      <c r="R33" s="43">
        <v>0</v>
      </c>
      <c r="S33" s="43">
        <v>0</v>
      </c>
      <c r="T33" s="43">
        <v>0</v>
      </c>
      <c r="U33" s="43">
        <v>0</v>
      </c>
      <c r="V33" s="43">
        <v>0</v>
      </c>
      <c r="W33" s="43">
        <v>0</v>
      </c>
      <c r="X33" s="43">
        <v>0</v>
      </c>
      <c r="Y33" s="43">
        <v>0</v>
      </c>
      <c r="Z33" s="43">
        <v>0</v>
      </c>
      <c r="AA33" s="43">
        <v>0</v>
      </c>
      <c r="AB33" s="43">
        <v>61452.024620000004</v>
      </c>
      <c r="AC33" s="43">
        <v>0</v>
      </c>
      <c r="AD33" s="43">
        <v>0</v>
      </c>
      <c r="AE33" s="43">
        <v>0</v>
      </c>
      <c r="AF33" s="43">
        <v>0</v>
      </c>
      <c r="AG33" s="43">
        <v>0</v>
      </c>
      <c r="AH33" s="43">
        <v>0</v>
      </c>
      <c r="AI33" s="43">
        <v>0</v>
      </c>
      <c r="AJ33" s="56"/>
      <c r="AK33" s="57">
        <f t="shared" si="1"/>
        <v>61452.024620000004</v>
      </c>
    </row>
    <row r="34" spans="1:37" ht="14.1" customHeight="1">
      <c r="A34" s="3" t="s">
        <v>61</v>
      </c>
      <c r="B34" s="15">
        <v>30726.012310000002</v>
      </c>
      <c r="C34" s="43">
        <v>0</v>
      </c>
      <c r="D34" s="43">
        <v>0</v>
      </c>
      <c r="E34" s="43">
        <v>0</v>
      </c>
      <c r="F34" s="43">
        <v>0</v>
      </c>
      <c r="G34" s="43">
        <v>0</v>
      </c>
      <c r="H34" s="43">
        <v>0</v>
      </c>
      <c r="I34" s="43">
        <v>0</v>
      </c>
      <c r="J34" s="43">
        <v>0</v>
      </c>
      <c r="K34" s="43">
        <v>0</v>
      </c>
      <c r="L34" s="43">
        <v>0</v>
      </c>
      <c r="M34" s="43">
        <v>0</v>
      </c>
      <c r="N34" s="43">
        <v>0</v>
      </c>
      <c r="O34" s="43">
        <v>0</v>
      </c>
      <c r="P34" s="43">
        <v>0</v>
      </c>
      <c r="Q34" s="43">
        <v>0</v>
      </c>
      <c r="R34" s="43">
        <v>0</v>
      </c>
      <c r="S34" s="43">
        <v>19971.9080015</v>
      </c>
      <c r="T34" s="43">
        <v>10754.104308500002</v>
      </c>
      <c r="U34" s="43">
        <v>0</v>
      </c>
      <c r="V34" s="43">
        <v>0</v>
      </c>
      <c r="W34" s="43">
        <v>0</v>
      </c>
      <c r="X34" s="43">
        <v>0</v>
      </c>
      <c r="Y34" s="43">
        <v>0</v>
      </c>
      <c r="Z34" s="43">
        <v>0</v>
      </c>
      <c r="AA34" s="43">
        <v>0</v>
      </c>
      <c r="AB34" s="43">
        <v>0</v>
      </c>
      <c r="AC34" s="43">
        <v>0</v>
      </c>
      <c r="AD34" s="43">
        <v>0</v>
      </c>
      <c r="AE34" s="43">
        <v>0</v>
      </c>
      <c r="AF34" s="43">
        <v>0</v>
      </c>
      <c r="AG34" s="43">
        <v>0</v>
      </c>
      <c r="AH34" s="43">
        <v>0</v>
      </c>
      <c r="AI34" s="43">
        <v>0</v>
      </c>
      <c r="AJ34" s="56"/>
      <c r="AK34" s="57">
        <f t="shared" si="1"/>
        <v>30726.012310000002</v>
      </c>
    </row>
    <row r="35" spans="1:37" ht="14.1" customHeight="1">
      <c r="A35" s="3" t="s">
        <v>62</v>
      </c>
      <c r="B35" s="15">
        <v>30726.012310000002</v>
      </c>
      <c r="C35" s="43">
        <v>0</v>
      </c>
      <c r="D35" s="43">
        <v>0</v>
      </c>
      <c r="E35" s="43">
        <v>0</v>
      </c>
      <c r="F35" s="43">
        <v>0</v>
      </c>
      <c r="G35" s="43">
        <v>0</v>
      </c>
      <c r="H35" s="43">
        <v>0</v>
      </c>
      <c r="I35" s="43">
        <v>0</v>
      </c>
      <c r="J35" s="43">
        <v>0</v>
      </c>
      <c r="K35" s="43">
        <v>0</v>
      </c>
      <c r="L35" s="43">
        <v>0</v>
      </c>
      <c r="M35" s="43">
        <v>0</v>
      </c>
      <c r="N35" s="43">
        <v>0</v>
      </c>
      <c r="O35" s="43">
        <v>0</v>
      </c>
      <c r="P35" s="43">
        <v>0</v>
      </c>
      <c r="Q35" s="43">
        <v>0</v>
      </c>
      <c r="R35" s="43">
        <v>0</v>
      </c>
      <c r="S35" s="43">
        <v>0</v>
      </c>
      <c r="T35" s="43">
        <v>0</v>
      </c>
      <c r="U35" s="43">
        <v>23044.509232500001</v>
      </c>
      <c r="V35" s="43">
        <v>7681.5030775000005</v>
      </c>
      <c r="W35" s="43">
        <v>0</v>
      </c>
      <c r="X35" s="43">
        <v>0</v>
      </c>
      <c r="Y35" s="43">
        <v>0</v>
      </c>
      <c r="Z35" s="43">
        <v>0</v>
      </c>
      <c r="AA35" s="43">
        <v>0</v>
      </c>
      <c r="AB35" s="43">
        <v>0</v>
      </c>
      <c r="AC35" s="43">
        <v>0</v>
      </c>
      <c r="AD35" s="43">
        <v>0</v>
      </c>
      <c r="AE35" s="43">
        <v>0</v>
      </c>
      <c r="AF35" s="43">
        <v>0</v>
      </c>
      <c r="AG35" s="43">
        <v>0</v>
      </c>
      <c r="AH35" s="43">
        <v>0</v>
      </c>
      <c r="AI35" s="43">
        <v>0</v>
      </c>
      <c r="AJ35" s="56"/>
      <c r="AK35" s="57">
        <f t="shared" si="1"/>
        <v>30726.012310000002</v>
      </c>
    </row>
    <row r="36" spans="1:37" ht="14.1" customHeight="1">
      <c r="A36" s="3" t="s">
        <v>63</v>
      </c>
      <c r="B36" s="15">
        <v>30726.012310000002</v>
      </c>
      <c r="C36" s="43">
        <v>0</v>
      </c>
      <c r="D36" s="43">
        <v>0</v>
      </c>
      <c r="E36" s="43">
        <v>24580.809848000001</v>
      </c>
      <c r="F36" s="43">
        <v>0</v>
      </c>
      <c r="G36" s="43">
        <v>0</v>
      </c>
      <c r="H36" s="43">
        <v>0</v>
      </c>
      <c r="I36" s="43">
        <v>0</v>
      </c>
      <c r="J36" s="43">
        <v>0</v>
      </c>
      <c r="K36" s="43">
        <v>0</v>
      </c>
      <c r="L36" s="43">
        <v>0</v>
      </c>
      <c r="M36" s="43">
        <v>0</v>
      </c>
      <c r="N36" s="43">
        <v>0</v>
      </c>
      <c r="O36" s="43">
        <v>0</v>
      </c>
      <c r="P36" s="43">
        <v>6145.2024620000002</v>
      </c>
      <c r="Q36" s="43">
        <v>0</v>
      </c>
      <c r="R36" s="43">
        <v>0</v>
      </c>
      <c r="S36" s="43">
        <v>0</v>
      </c>
      <c r="T36" s="43">
        <v>0</v>
      </c>
      <c r="U36" s="43">
        <v>0</v>
      </c>
      <c r="V36" s="43">
        <v>0</v>
      </c>
      <c r="W36" s="43">
        <v>0</v>
      </c>
      <c r="X36" s="43">
        <v>0</v>
      </c>
      <c r="Y36" s="43">
        <v>0</v>
      </c>
      <c r="Z36" s="43">
        <v>0</v>
      </c>
      <c r="AA36" s="43">
        <v>0</v>
      </c>
      <c r="AB36" s="43">
        <v>0</v>
      </c>
      <c r="AC36" s="43">
        <v>0</v>
      </c>
      <c r="AD36" s="43">
        <v>0</v>
      </c>
      <c r="AE36" s="43">
        <v>0</v>
      </c>
      <c r="AF36" s="43">
        <v>0</v>
      </c>
      <c r="AG36" s="43">
        <v>0</v>
      </c>
      <c r="AH36" s="43">
        <v>0</v>
      </c>
      <c r="AI36" s="43">
        <v>0</v>
      </c>
      <c r="AJ36" s="56"/>
      <c r="AK36" s="57">
        <f t="shared" si="1"/>
        <v>30726.012310000002</v>
      </c>
    </row>
    <row r="37" spans="1:37" ht="14.1" customHeight="1">
      <c r="A37" s="3" t="s">
        <v>64</v>
      </c>
      <c r="B37" s="15">
        <v>30726.012310000002</v>
      </c>
      <c r="C37" s="43">
        <v>0</v>
      </c>
      <c r="D37" s="43">
        <v>0</v>
      </c>
      <c r="E37" s="43">
        <v>0</v>
      </c>
      <c r="F37" s="43">
        <v>0</v>
      </c>
      <c r="G37" s="43">
        <v>0</v>
      </c>
      <c r="H37" s="43">
        <v>0</v>
      </c>
      <c r="I37" s="43">
        <v>0</v>
      </c>
      <c r="J37" s="43">
        <v>0</v>
      </c>
      <c r="K37" s="43">
        <v>0</v>
      </c>
      <c r="L37" s="43">
        <v>15363.006155000001</v>
      </c>
      <c r="M37" s="43">
        <v>15363.006155000001</v>
      </c>
      <c r="N37" s="43">
        <v>0</v>
      </c>
      <c r="O37" s="43">
        <v>0</v>
      </c>
      <c r="P37" s="43">
        <v>0</v>
      </c>
      <c r="Q37" s="43">
        <v>0</v>
      </c>
      <c r="R37" s="43">
        <v>0</v>
      </c>
      <c r="S37" s="43">
        <v>0</v>
      </c>
      <c r="T37" s="43">
        <v>0</v>
      </c>
      <c r="U37" s="43">
        <v>0</v>
      </c>
      <c r="V37" s="43">
        <v>0</v>
      </c>
      <c r="W37" s="43">
        <v>0</v>
      </c>
      <c r="X37" s="43">
        <v>0</v>
      </c>
      <c r="Y37" s="43">
        <v>0</v>
      </c>
      <c r="Z37" s="43">
        <v>0</v>
      </c>
      <c r="AA37" s="43">
        <v>0</v>
      </c>
      <c r="AB37" s="43">
        <v>0</v>
      </c>
      <c r="AC37" s="43">
        <v>0</v>
      </c>
      <c r="AD37" s="43">
        <v>0</v>
      </c>
      <c r="AE37" s="43">
        <v>0</v>
      </c>
      <c r="AF37" s="43">
        <v>0</v>
      </c>
      <c r="AG37" s="43">
        <v>0</v>
      </c>
      <c r="AH37" s="43">
        <v>0</v>
      </c>
      <c r="AI37" s="43">
        <v>0</v>
      </c>
      <c r="AJ37" s="56"/>
      <c r="AK37" s="57">
        <f>SUM(C37:AI37)</f>
        <v>30726.012310000002</v>
      </c>
    </row>
    <row r="38" spans="1:37" ht="14.1" customHeight="1" thickBot="1">
      <c r="A38" s="3" t="s">
        <v>43</v>
      </c>
      <c r="B38" s="15">
        <v>30726.012310000002</v>
      </c>
      <c r="C38" s="43">
        <v>0</v>
      </c>
      <c r="D38" s="43">
        <v>0</v>
      </c>
      <c r="E38" s="43">
        <v>0</v>
      </c>
      <c r="F38" s="43">
        <v>0</v>
      </c>
      <c r="G38" s="43">
        <v>0</v>
      </c>
      <c r="H38" s="43">
        <v>0</v>
      </c>
      <c r="I38" s="43">
        <v>0</v>
      </c>
      <c r="J38" s="43">
        <v>0</v>
      </c>
      <c r="K38" s="43">
        <v>0</v>
      </c>
      <c r="L38" s="43">
        <v>0</v>
      </c>
      <c r="M38" s="43">
        <v>0</v>
      </c>
      <c r="N38" s="43">
        <v>0</v>
      </c>
      <c r="O38" s="43">
        <v>0</v>
      </c>
      <c r="P38" s="43">
        <v>0</v>
      </c>
      <c r="Q38" s="43">
        <v>0</v>
      </c>
      <c r="R38" s="43">
        <v>19971.9080015</v>
      </c>
      <c r="S38" s="43">
        <v>10754.104308500002</v>
      </c>
      <c r="T38" s="43">
        <v>0</v>
      </c>
      <c r="U38" s="43">
        <v>0</v>
      </c>
      <c r="V38" s="43">
        <v>0</v>
      </c>
      <c r="W38" s="43">
        <v>0</v>
      </c>
      <c r="X38" s="43">
        <v>0</v>
      </c>
      <c r="Y38" s="43">
        <v>0</v>
      </c>
      <c r="Z38" s="43">
        <v>0</v>
      </c>
      <c r="AA38" s="43">
        <v>0</v>
      </c>
      <c r="AB38" s="43">
        <v>0</v>
      </c>
      <c r="AC38" s="43">
        <v>0</v>
      </c>
      <c r="AD38" s="43">
        <v>0</v>
      </c>
      <c r="AE38" s="43">
        <v>0</v>
      </c>
      <c r="AF38" s="43">
        <v>0</v>
      </c>
      <c r="AG38" s="43">
        <v>0</v>
      </c>
      <c r="AH38" s="43">
        <v>0</v>
      </c>
      <c r="AI38" s="43">
        <v>0</v>
      </c>
      <c r="AJ38" s="56"/>
      <c r="AK38" s="57">
        <f>SUM(C38:AI38)</f>
        <v>30726.012310000002</v>
      </c>
    </row>
    <row r="39" spans="1:37" ht="8.25" customHeight="1" thickBot="1">
      <c r="A39" s="9"/>
      <c r="B39" s="10"/>
      <c r="C39" s="58"/>
      <c r="D39" s="58"/>
      <c r="E39" s="58"/>
      <c r="F39" s="58"/>
      <c r="G39" s="58"/>
      <c r="H39" s="58"/>
      <c r="I39" s="58"/>
      <c r="J39" s="59"/>
      <c r="K39" s="59"/>
      <c r="L39" s="58"/>
      <c r="M39" s="58"/>
      <c r="N39" s="58"/>
      <c r="O39" s="58"/>
      <c r="P39" s="58"/>
      <c r="Q39" s="58"/>
      <c r="R39" s="58"/>
      <c r="S39" s="58"/>
      <c r="T39" s="58"/>
      <c r="U39" s="58"/>
      <c r="V39" s="58"/>
      <c r="W39" s="58"/>
      <c r="X39" s="58"/>
      <c r="Y39" s="58"/>
      <c r="Z39" s="58"/>
      <c r="AA39" s="58"/>
      <c r="AB39" s="58"/>
      <c r="AC39" s="58"/>
      <c r="AD39" s="58"/>
      <c r="AE39" s="58"/>
      <c r="AF39" s="58"/>
      <c r="AG39" s="58"/>
      <c r="AH39" s="58"/>
      <c r="AI39" s="58"/>
      <c r="AJ39" s="10"/>
      <c r="AK39" s="11"/>
    </row>
    <row r="40" spans="1:37">
      <c r="A40" s="2" t="s">
        <v>65</v>
      </c>
      <c r="B40" s="3"/>
      <c r="C40" s="54"/>
      <c r="D40" s="55"/>
      <c r="E40" s="55"/>
      <c r="F40" s="55"/>
      <c r="G40" s="55"/>
      <c r="H40" s="55"/>
      <c r="I40" s="55"/>
      <c r="J40" s="55"/>
      <c r="K40" s="55"/>
      <c r="L40" s="55"/>
      <c r="M40" s="55"/>
      <c r="N40" s="55"/>
      <c r="O40" s="55"/>
      <c r="P40" s="55"/>
      <c r="Q40" s="55"/>
      <c r="R40" s="55"/>
      <c r="S40" s="55"/>
      <c r="T40" s="55"/>
      <c r="U40" s="55"/>
      <c r="V40" s="55"/>
      <c r="W40" s="55"/>
      <c r="X40" s="55"/>
      <c r="Y40" s="55"/>
      <c r="Z40" s="55"/>
      <c r="AA40" s="55"/>
      <c r="AB40" s="55"/>
      <c r="AC40" s="55"/>
      <c r="AD40" s="55"/>
      <c r="AE40" s="55"/>
      <c r="AF40" s="55"/>
      <c r="AG40" s="55"/>
      <c r="AH40" s="55"/>
      <c r="AI40" s="55"/>
      <c r="AJ40" s="56"/>
      <c r="AK40" s="4"/>
    </row>
    <row r="41" spans="1:37" ht="14.1" customHeight="1">
      <c r="A41" s="3" t="s">
        <v>66</v>
      </c>
      <c r="B41" s="64">
        <f>4624/2</f>
        <v>2312</v>
      </c>
      <c r="C41" s="43">
        <v>0</v>
      </c>
      <c r="D41" s="43">
        <v>0</v>
      </c>
      <c r="E41" s="43">
        <v>0</v>
      </c>
      <c r="F41" s="43">
        <v>0</v>
      </c>
      <c r="G41" s="43">
        <v>0</v>
      </c>
      <c r="H41" s="43">
        <v>0</v>
      </c>
      <c r="I41" s="43">
        <v>0</v>
      </c>
      <c r="J41" s="43">
        <v>0</v>
      </c>
      <c r="K41" s="43">
        <v>0</v>
      </c>
      <c r="L41" s="43">
        <v>0</v>
      </c>
      <c r="M41" s="43">
        <v>0</v>
      </c>
      <c r="N41" s="43">
        <v>0</v>
      </c>
      <c r="O41" s="43">
        <v>0</v>
      </c>
      <c r="P41" s="43">
        <v>0</v>
      </c>
      <c r="Q41" s="43">
        <v>2312</v>
      </c>
      <c r="R41" s="43">
        <v>0</v>
      </c>
      <c r="S41" s="43">
        <v>0</v>
      </c>
      <c r="T41" s="43">
        <v>0</v>
      </c>
      <c r="U41" s="43">
        <v>0</v>
      </c>
      <c r="V41" s="43">
        <v>0</v>
      </c>
      <c r="W41" s="43">
        <v>0</v>
      </c>
      <c r="X41" s="43">
        <v>0</v>
      </c>
      <c r="Y41" s="43">
        <v>0</v>
      </c>
      <c r="Z41" s="43">
        <v>0</v>
      </c>
      <c r="AA41" s="43">
        <v>0</v>
      </c>
      <c r="AB41" s="43">
        <v>0</v>
      </c>
      <c r="AC41" s="43">
        <v>0</v>
      </c>
      <c r="AD41" s="43">
        <v>0</v>
      </c>
      <c r="AE41" s="43">
        <v>0</v>
      </c>
      <c r="AF41" s="43">
        <v>0</v>
      </c>
      <c r="AG41" s="43">
        <v>0</v>
      </c>
      <c r="AH41" s="43">
        <v>0</v>
      </c>
      <c r="AI41" s="43">
        <v>0</v>
      </c>
      <c r="AJ41" s="56"/>
      <c r="AK41" s="57">
        <f>SUM(C41:AI41)</f>
        <v>2312</v>
      </c>
    </row>
    <row r="42" spans="1:37" ht="14.1" customHeight="1">
      <c r="A42" s="3" t="s">
        <v>67</v>
      </c>
      <c r="B42" s="64">
        <f>4624/2</f>
        <v>2312</v>
      </c>
      <c r="C42" s="43">
        <v>0</v>
      </c>
      <c r="D42" s="43">
        <v>0</v>
      </c>
      <c r="E42" s="43">
        <v>0</v>
      </c>
      <c r="F42" s="43">
        <v>0</v>
      </c>
      <c r="G42" s="43">
        <v>0</v>
      </c>
      <c r="H42" s="43">
        <v>0</v>
      </c>
      <c r="I42" s="43">
        <v>0</v>
      </c>
      <c r="J42" s="43">
        <v>0</v>
      </c>
      <c r="K42" s="43">
        <v>0</v>
      </c>
      <c r="L42" s="43">
        <v>0</v>
      </c>
      <c r="M42" s="43">
        <v>0</v>
      </c>
      <c r="N42" s="43">
        <v>0</v>
      </c>
      <c r="O42" s="43">
        <v>0</v>
      </c>
      <c r="P42" s="43">
        <v>0</v>
      </c>
      <c r="Q42" s="43">
        <v>0</v>
      </c>
      <c r="R42" s="43">
        <v>0</v>
      </c>
      <c r="S42" s="43">
        <v>0</v>
      </c>
      <c r="T42" s="43">
        <v>0</v>
      </c>
      <c r="U42" s="43">
        <v>1734</v>
      </c>
      <c r="V42" s="43">
        <v>578</v>
      </c>
      <c r="W42" s="43">
        <v>0</v>
      </c>
      <c r="X42" s="43">
        <v>0</v>
      </c>
      <c r="Y42" s="43">
        <v>0</v>
      </c>
      <c r="Z42" s="43">
        <v>0</v>
      </c>
      <c r="AA42" s="43">
        <v>0</v>
      </c>
      <c r="AB42" s="43">
        <v>0</v>
      </c>
      <c r="AC42" s="43">
        <v>0</v>
      </c>
      <c r="AD42" s="43">
        <v>0</v>
      </c>
      <c r="AE42" s="43">
        <v>0</v>
      </c>
      <c r="AF42" s="43">
        <v>0</v>
      </c>
      <c r="AG42" s="43">
        <v>0</v>
      </c>
      <c r="AH42" s="43">
        <v>0</v>
      </c>
      <c r="AI42" s="43">
        <v>0</v>
      </c>
      <c r="AJ42" s="56"/>
      <c r="AK42" s="57">
        <f t="shared" ref="AK42:AK43" si="2">SUM(C42:AI42)</f>
        <v>2312</v>
      </c>
    </row>
    <row r="43" spans="1:37" ht="14.1" customHeight="1">
      <c r="A43" s="3" t="s">
        <v>68</v>
      </c>
      <c r="B43" s="64">
        <v>0</v>
      </c>
      <c r="C43" s="43">
        <v>0</v>
      </c>
      <c r="D43" s="43">
        <v>0</v>
      </c>
      <c r="E43" s="43">
        <v>0</v>
      </c>
      <c r="F43" s="43">
        <v>0</v>
      </c>
      <c r="G43" s="43">
        <v>0</v>
      </c>
      <c r="H43" s="43">
        <v>0</v>
      </c>
      <c r="I43" s="43">
        <v>0</v>
      </c>
      <c r="J43" s="43">
        <v>0</v>
      </c>
      <c r="K43" s="43">
        <v>0</v>
      </c>
      <c r="L43" s="43">
        <v>0</v>
      </c>
      <c r="M43" s="43">
        <v>0</v>
      </c>
      <c r="N43" s="43">
        <v>0</v>
      </c>
      <c r="O43" s="43">
        <v>0</v>
      </c>
      <c r="P43" s="43">
        <v>0</v>
      </c>
      <c r="Q43" s="43">
        <v>0</v>
      </c>
      <c r="R43" s="43">
        <v>0</v>
      </c>
      <c r="S43" s="43">
        <v>0</v>
      </c>
      <c r="T43" s="43">
        <v>0</v>
      </c>
      <c r="U43" s="43">
        <v>0</v>
      </c>
      <c r="V43" s="43">
        <v>0</v>
      </c>
      <c r="W43" s="43">
        <v>0</v>
      </c>
      <c r="X43" s="43">
        <v>0</v>
      </c>
      <c r="Y43" s="43">
        <v>0</v>
      </c>
      <c r="Z43" s="43">
        <v>0</v>
      </c>
      <c r="AA43" s="43">
        <v>0</v>
      </c>
      <c r="AB43" s="43">
        <v>0</v>
      </c>
      <c r="AC43" s="43">
        <v>0</v>
      </c>
      <c r="AD43" s="43">
        <v>0</v>
      </c>
      <c r="AE43" s="43">
        <v>0</v>
      </c>
      <c r="AF43" s="43">
        <v>0</v>
      </c>
      <c r="AG43" s="43">
        <v>0</v>
      </c>
      <c r="AH43" s="43">
        <v>0</v>
      </c>
      <c r="AI43" s="43">
        <v>0</v>
      </c>
      <c r="AJ43" s="56"/>
      <c r="AK43" s="57">
        <f t="shared" si="2"/>
        <v>0</v>
      </c>
    </row>
    <row r="44" spans="1:37" ht="14.1" customHeight="1" thickBot="1">
      <c r="A44" s="60" t="s">
        <v>69</v>
      </c>
      <c r="B44" s="65">
        <v>0</v>
      </c>
      <c r="C44" s="43">
        <v>0</v>
      </c>
      <c r="D44" s="43">
        <v>0</v>
      </c>
      <c r="E44" s="43">
        <v>0</v>
      </c>
      <c r="F44" s="43">
        <v>0</v>
      </c>
      <c r="G44" s="43">
        <v>0</v>
      </c>
      <c r="H44" s="43">
        <v>0</v>
      </c>
      <c r="I44" s="43">
        <v>0</v>
      </c>
      <c r="J44" s="43">
        <v>0</v>
      </c>
      <c r="K44" s="43">
        <v>0</v>
      </c>
      <c r="L44" s="43">
        <v>0</v>
      </c>
      <c r="M44" s="43">
        <v>0</v>
      </c>
      <c r="N44" s="43">
        <v>0</v>
      </c>
      <c r="O44" s="43">
        <v>0</v>
      </c>
      <c r="P44" s="43">
        <v>0</v>
      </c>
      <c r="Q44" s="43">
        <v>0</v>
      </c>
      <c r="R44" s="43">
        <v>0</v>
      </c>
      <c r="S44" s="43">
        <v>0</v>
      </c>
      <c r="T44" s="43">
        <v>0</v>
      </c>
      <c r="U44" s="43">
        <v>0</v>
      </c>
      <c r="V44" s="43">
        <v>0</v>
      </c>
      <c r="W44" s="43">
        <v>0</v>
      </c>
      <c r="X44" s="43">
        <v>0</v>
      </c>
      <c r="Y44" s="43">
        <v>0</v>
      </c>
      <c r="Z44" s="43">
        <v>0</v>
      </c>
      <c r="AA44" s="43">
        <v>0</v>
      </c>
      <c r="AB44" s="43">
        <v>0</v>
      </c>
      <c r="AC44" s="43">
        <v>0</v>
      </c>
      <c r="AD44" s="43">
        <v>0</v>
      </c>
      <c r="AE44" s="43">
        <v>0</v>
      </c>
      <c r="AF44" s="43">
        <v>0</v>
      </c>
      <c r="AG44" s="43">
        <v>0</v>
      </c>
      <c r="AH44" s="43">
        <v>0</v>
      </c>
      <c r="AI44" s="43">
        <v>0</v>
      </c>
      <c r="AJ44" s="61"/>
      <c r="AK44" s="62">
        <f>SUM(C44:AI44)</f>
        <v>0</v>
      </c>
    </row>
    <row r="45" spans="1:37" ht="8.25" customHeight="1" thickBot="1">
      <c r="A45" s="9"/>
      <c r="B45" s="10"/>
      <c r="C45" s="58"/>
      <c r="D45" s="58"/>
      <c r="E45" s="58"/>
      <c r="F45" s="58"/>
      <c r="G45" s="58"/>
      <c r="H45" s="58"/>
      <c r="I45" s="58"/>
      <c r="J45" s="59"/>
      <c r="K45" s="59"/>
      <c r="L45" s="58"/>
      <c r="M45" s="58"/>
      <c r="N45" s="58"/>
      <c r="O45" s="58"/>
      <c r="P45" s="58"/>
      <c r="Q45" s="58"/>
      <c r="R45" s="58"/>
      <c r="S45" s="58"/>
      <c r="T45" s="58"/>
      <c r="U45" s="58"/>
      <c r="V45" s="58"/>
      <c r="W45" s="58"/>
      <c r="X45" s="58"/>
      <c r="Y45" s="58"/>
      <c r="Z45" s="58"/>
      <c r="AA45" s="58"/>
      <c r="AB45" s="58"/>
      <c r="AC45" s="58"/>
      <c r="AD45" s="58"/>
      <c r="AE45" s="58"/>
      <c r="AF45" s="58"/>
      <c r="AG45" s="58"/>
      <c r="AH45" s="58"/>
      <c r="AI45" s="58"/>
      <c r="AJ45" s="10"/>
      <c r="AK45" s="11"/>
    </row>
    <row r="46" spans="1:37" ht="15" customHeight="1">
      <c r="A46" s="63" t="s">
        <v>70</v>
      </c>
      <c r="B46" s="63"/>
      <c r="C46" s="48"/>
      <c r="D46" s="48"/>
      <c r="E46" s="48"/>
      <c r="F46" s="48"/>
      <c r="G46" s="48"/>
      <c r="H46" s="48"/>
      <c r="I46" s="48"/>
      <c r="J46" s="49"/>
      <c r="K46" s="49"/>
      <c r="L46" s="48"/>
      <c r="M46" s="48"/>
      <c r="N46" s="48"/>
      <c r="O46" s="48"/>
      <c r="P46" s="48"/>
      <c r="Q46" s="48"/>
      <c r="R46" s="48"/>
      <c r="S46" s="48"/>
      <c r="T46" s="48"/>
      <c r="U46" s="48"/>
      <c r="V46" s="48"/>
      <c r="W46" s="48"/>
      <c r="X46" s="48"/>
      <c r="Y46" s="48"/>
      <c r="Z46" s="48"/>
      <c r="AA46" s="48"/>
      <c r="AB46" s="48"/>
      <c r="AC46" s="48"/>
      <c r="AD46" s="48"/>
      <c r="AE46" s="48"/>
      <c r="AF46" s="48"/>
      <c r="AG46" s="48"/>
      <c r="AH46" s="48"/>
      <c r="AI46" s="48"/>
      <c r="AJ46" s="30"/>
      <c r="AK46" s="30"/>
    </row>
    <row r="47" spans="1:37" ht="15" customHeight="1">
      <c r="A47" s="17" t="s">
        <v>71</v>
      </c>
      <c r="B47" s="19">
        <f>(85000)*1.54</f>
        <v>130900</v>
      </c>
      <c r="C47" s="48"/>
      <c r="D47" s="48"/>
      <c r="E47" s="48"/>
      <c r="F47" s="48"/>
      <c r="G47" s="48"/>
      <c r="H47" s="48"/>
      <c r="I47" s="48"/>
      <c r="J47" s="49"/>
      <c r="K47" s="49"/>
      <c r="L47" s="48">
        <f>7500*1.54</f>
        <v>11550</v>
      </c>
      <c r="M47" s="48">
        <f>7500*1.54+7000*1.54</f>
        <v>22330</v>
      </c>
      <c r="N47" s="48"/>
      <c r="O47" s="48"/>
      <c r="P47" s="48">
        <f>7000*1.54</f>
        <v>10780</v>
      </c>
      <c r="Q47" s="48"/>
      <c r="R47" s="48">
        <f>7000*1.54</f>
        <v>10780</v>
      </c>
      <c r="S47" s="48"/>
      <c r="T47" s="48"/>
      <c r="U47" s="48">
        <f>7000*1.54</f>
        <v>10780</v>
      </c>
      <c r="V47" s="48"/>
      <c r="W47" s="48">
        <f>7000*1.54</f>
        <v>10780</v>
      </c>
      <c r="X47" s="48"/>
      <c r="Y47" s="48"/>
      <c r="Z47" s="48">
        <f>7000*1.54</f>
        <v>10780</v>
      </c>
      <c r="AA47" s="48"/>
      <c r="AB47" s="48">
        <f>7000*1.54*2</f>
        <v>21560</v>
      </c>
      <c r="AC47" s="48">
        <f>7000*1.54</f>
        <v>10780</v>
      </c>
      <c r="AD47" s="48">
        <f>7000*1.54</f>
        <v>10780</v>
      </c>
      <c r="AE47" s="48"/>
      <c r="AF47" s="48"/>
      <c r="AG47" s="48"/>
      <c r="AH47" s="48"/>
      <c r="AI47" s="48"/>
      <c r="AJ47" s="30"/>
      <c r="AK47" s="57">
        <f>SUM(C47:AI47)</f>
        <v>130900</v>
      </c>
    </row>
    <row r="48" spans="1:37" ht="15" customHeight="1">
      <c r="A48" s="3" t="s">
        <v>72</v>
      </c>
      <c r="B48" s="18">
        <f>(347447)*1.54</f>
        <v>535068.38</v>
      </c>
      <c r="C48" s="43">
        <f>B48</f>
        <v>535068.38</v>
      </c>
      <c r="D48" s="43"/>
      <c r="E48" s="43"/>
      <c r="F48" s="43"/>
      <c r="G48" s="43"/>
      <c r="H48" s="43"/>
      <c r="I48" s="43"/>
      <c r="J48" s="47"/>
      <c r="K48" s="47"/>
      <c r="L48" s="43"/>
      <c r="M48" s="43"/>
      <c r="N48" s="43"/>
      <c r="O48" s="43"/>
      <c r="P48" s="43"/>
      <c r="Q48" s="43"/>
      <c r="R48" s="43"/>
      <c r="S48" s="43"/>
      <c r="T48" s="43"/>
      <c r="U48" s="43"/>
      <c r="V48" s="43"/>
      <c r="W48" s="43"/>
      <c r="X48" s="43"/>
      <c r="Y48" s="43"/>
      <c r="Z48" s="43"/>
      <c r="AA48" s="43"/>
      <c r="AB48" s="43"/>
      <c r="AC48" s="43"/>
      <c r="AD48" s="43"/>
      <c r="AE48" s="43"/>
      <c r="AF48" s="43"/>
      <c r="AG48" s="43"/>
      <c r="AH48" s="43"/>
      <c r="AI48" s="43"/>
      <c r="AJ48" s="29"/>
      <c r="AK48" s="57">
        <f t="shared" ref="AK48:AK49" si="3">SUM(C48:AI48)</f>
        <v>535068.38</v>
      </c>
    </row>
    <row r="49" spans="1:37" ht="15" customHeight="1">
      <c r="A49" s="3" t="s">
        <v>73</v>
      </c>
      <c r="B49" s="20">
        <v>30000</v>
      </c>
      <c r="C49" s="43"/>
      <c r="D49" s="43"/>
      <c r="E49" s="43"/>
      <c r="F49" s="43">
        <v>30000</v>
      </c>
      <c r="G49" s="43"/>
      <c r="H49" s="43"/>
      <c r="I49" s="43"/>
      <c r="J49" s="47"/>
      <c r="K49" s="47"/>
      <c r="L49" s="43"/>
      <c r="M49" s="43"/>
      <c r="N49" s="43"/>
      <c r="O49" s="43"/>
      <c r="P49" s="43"/>
      <c r="Q49" s="43"/>
      <c r="R49" s="43"/>
      <c r="S49" s="43"/>
      <c r="T49" s="43"/>
      <c r="U49" s="43"/>
      <c r="V49" s="43"/>
      <c r="W49" s="43"/>
      <c r="X49" s="43"/>
      <c r="Y49" s="43"/>
      <c r="Z49" s="43"/>
      <c r="AA49" s="43"/>
      <c r="AB49" s="43"/>
      <c r="AC49" s="43"/>
      <c r="AD49" s="43"/>
      <c r="AE49" s="43"/>
      <c r="AF49" s="43"/>
      <c r="AG49" s="43"/>
      <c r="AH49" s="43"/>
      <c r="AI49" s="43"/>
      <c r="AJ49" s="29"/>
      <c r="AK49" s="57">
        <f t="shared" si="3"/>
        <v>30000</v>
      </c>
    </row>
    <row r="50" spans="1:37" ht="15" customHeight="1" thickBot="1">
      <c r="C50" s="50"/>
      <c r="D50" s="46"/>
      <c r="E50" s="46"/>
      <c r="F50" s="46"/>
      <c r="G50" s="46"/>
      <c r="H50" s="46"/>
      <c r="I50" s="46"/>
      <c r="J50" s="46"/>
      <c r="K50" s="46"/>
      <c r="L50" s="46"/>
      <c r="M50" s="46"/>
      <c r="N50" s="46"/>
      <c r="O50" s="46"/>
      <c r="P50" s="46"/>
      <c r="Q50" s="46"/>
      <c r="R50" s="46"/>
      <c r="S50" s="46"/>
      <c r="T50" s="46"/>
      <c r="U50" s="46"/>
      <c r="V50" s="46"/>
      <c r="W50" s="46"/>
      <c r="X50" s="46"/>
      <c r="Y50" s="46"/>
      <c r="Z50" s="46"/>
      <c r="AA50" s="46"/>
      <c r="AB50" s="46"/>
      <c r="AC50" s="46"/>
      <c r="AD50" s="46"/>
      <c r="AE50" s="46"/>
      <c r="AF50" s="46"/>
      <c r="AG50" s="46"/>
      <c r="AH50" s="46"/>
      <c r="AI50" s="46"/>
      <c r="AJ50" s="31"/>
      <c r="AK50" s="32"/>
    </row>
    <row r="51" spans="1:37" ht="8.25" customHeight="1" thickBot="1">
      <c r="A51" s="9"/>
      <c r="B51" s="10"/>
      <c r="C51" s="39"/>
      <c r="D51" s="40"/>
      <c r="E51" s="40"/>
      <c r="F51" s="40"/>
      <c r="G51" s="40"/>
      <c r="H51" s="40"/>
      <c r="I51" s="40"/>
      <c r="J51" s="41"/>
      <c r="K51" s="41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  <c r="AF51" s="40"/>
      <c r="AG51" s="40"/>
      <c r="AH51" s="40"/>
      <c r="AI51" s="40"/>
      <c r="AJ51" s="10"/>
      <c r="AK51" s="11"/>
    </row>
    <row r="52" spans="1:37" ht="15" customHeight="1">
      <c r="A52" s="2" t="s">
        <v>74</v>
      </c>
      <c r="B52" s="16">
        <f>SUM(B4:B49)</f>
        <v>2332081.9174441998</v>
      </c>
      <c r="C52" s="51">
        <f>SUM(C3:C49)</f>
        <v>1016389.8610648348</v>
      </c>
      <c r="D52" s="51">
        <f t="shared" ref="D52:AI52" si="4">SUM(D3:D49)</f>
        <v>19988.849136871999</v>
      </c>
      <c r="E52" s="51">
        <f t="shared" si="4"/>
        <v>78731.755185720001</v>
      </c>
      <c r="F52" s="51">
        <f t="shared" si="4"/>
        <v>93879.624087356002</v>
      </c>
      <c r="G52" s="51">
        <f t="shared" si="4"/>
        <v>40397.172273411335</v>
      </c>
      <c r="H52" s="51">
        <f t="shared" si="4"/>
        <v>28911.887995395999</v>
      </c>
      <c r="I52" s="51">
        <f t="shared" si="4"/>
        <v>8481.6634216159982</v>
      </c>
      <c r="J52" s="51">
        <f t="shared" si="4"/>
        <v>2165.5390736979998</v>
      </c>
      <c r="K52" s="51">
        <f t="shared" si="4"/>
        <v>14527.04845977</v>
      </c>
      <c r="L52" s="51">
        <f t="shared" si="4"/>
        <v>41359.750630496666</v>
      </c>
      <c r="M52" s="51">
        <f t="shared" si="4"/>
        <v>116515.00641633999</v>
      </c>
      <c r="N52" s="51">
        <f t="shared" si="4"/>
        <v>0</v>
      </c>
      <c r="O52" s="51">
        <f t="shared" si="4"/>
        <v>18446.895531988001</v>
      </c>
      <c r="P52" s="51">
        <f t="shared" si="4"/>
        <v>39374.832148988004</v>
      </c>
      <c r="Q52" s="51">
        <f t="shared" si="4"/>
        <v>2312</v>
      </c>
      <c r="R52" s="51">
        <f t="shared" si="4"/>
        <v>76413.964689593995</v>
      </c>
      <c r="S52" s="51">
        <f t="shared" si="4"/>
        <v>76388.068998093993</v>
      </c>
      <c r="T52" s="51">
        <f t="shared" si="4"/>
        <v>114662.63922654801</v>
      </c>
      <c r="U52" s="51">
        <f t="shared" si="4"/>
        <v>65523.942183286665</v>
      </c>
      <c r="V52" s="51">
        <f t="shared" si="4"/>
        <v>17249.132962735999</v>
      </c>
      <c r="W52" s="51">
        <f t="shared" si="4"/>
        <v>15942.082368776666</v>
      </c>
      <c r="X52" s="51">
        <f t="shared" si="4"/>
        <v>0</v>
      </c>
      <c r="Y52" s="51">
        <f t="shared" si="4"/>
        <v>5162.082368776666</v>
      </c>
      <c r="Z52" s="51">
        <f t="shared" si="4"/>
        <v>63955.641996988001</v>
      </c>
      <c r="AA52" s="51">
        <f t="shared" si="4"/>
        <v>70120.071305297999</v>
      </c>
      <c r="AB52" s="51">
        <f t="shared" si="4"/>
        <v>104881.307753698</v>
      </c>
      <c r="AC52" s="51">
        <f t="shared" si="4"/>
        <v>66789.651676188005</v>
      </c>
      <c r="AD52" s="51">
        <f t="shared" si="4"/>
        <v>74748.978452791998</v>
      </c>
      <c r="AE52" s="51">
        <f t="shared" si="4"/>
        <v>16014.988585596002</v>
      </c>
      <c r="AF52" s="51">
        <f t="shared" si="4"/>
        <v>13125.639690496668</v>
      </c>
      <c r="AG52" s="51">
        <f t="shared" si="4"/>
        <v>8989.6298852359996</v>
      </c>
      <c r="AH52" s="51">
        <f t="shared" si="4"/>
        <v>10656.237446521332</v>
      </c>
      <c r="AI52" s="51">
        <f t="shared" si="4"/>
        <v>9975.9724270873357</v>
      </c>
      <c r="AJ52" s="4"/>
      <c r="AK52" s="4">
        <f>SUM(AK4:AK49)</f>
        <v>2332081.9174441998</v>
      </c>
    </row>
    <row r="54" spans="1:37" ht="15" customHeight="1">
      <c r="B54" s="21"/>
    </row>
  </sheetData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Douglas Beck</dc:creator>
  <cp:keywords/>
  <dc:description/>
  <cp:lastModifiedBy/>
  <cp:revision/>
  <dcterms:created xsi:type="dcterms:W3CDTF">2018-01-29T22:04:50Z</dcterms:created>
  <dcterms:modified xsi:type="dcterms:W3CDTF">2024-02-06T19:40:27Z</dcterms:modified>
  <cp:category/>
  <cp:contentStatus/>
</cp:coreProperties>
</file>